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5-rodionova\обмен\ПРАЙСЫ\прайс 2024\"/>
    </mc:Choice>
  </mc:AlternateContent>
  <bookViews>
    <workbookView xWindow="0" yWindow="1020" windowWidth="15570" windowHeight="7170" tabRatio="881"/>
  </bookViews>
  <sheets>
    <sheet name="Под старину" sheetId="14" r:id="rId1"/>
    <sheet name="Ручки-скобы" sheetId="16" r:id="rId2"/>
    <sheet name="Петли" sheetId="17" r:id="rId3"/>
    <sheet name="Задвижки" sheetId="18" r:id="rId4"/>
    <sheet name="Кронштейн забора" sheetId="19" r:id="rId5"/>
    <sheet name="Крепеж кабеля обогрева кровли" sheetId="20" r:id="rId6"/>
    <sheet name="Фиксаторы для арматуры" sheetId="21" r:id="rId7"/>
    <sheet name="Заглушки для труб" sheetId="22" r:id="rId8"/>
  </sheets>
  <calcPr calcId="162913"/>
</workbook>
</file>

<file path=xl/calcChain.xml><?xml version="1.0" encoding="utf-8"?>
<calcChain xmlns="http://schemas.openxmlformats.org/spreadsheetml/2006/main">
  <c r="F14" i="21" l="1"/>
  <c r="G14" i="21"/>
  <c r="H14" i="21"/>
  <c r="I14" i="21"/>
  <c r="F15" i="21"/>
  <c r="G15" i="21"/>
  <c r="H15" i="21"/>
  <c r="I15" i="21"/>
  <c r="F16" i="21"/>
  <c r="G16" i="21"/>
  <c r="H16" i="21"/>
  <c r="I16" i="21"/>
  <c r="F17" i="21"/>
  <c r="G17" i="21"/>
  <c r="H17" i="21"/>
  <c r="I17" i="21"/>
  <c r="F18" i="21"/>
  <c r="G18" i="21"/>
  <c r="H18" i="21"/>
  <c r="I18" i="21"/>
  <c r="F19" i="21"/>
  <c r="G19" i="21"/>
  <c r="H19" i="21"/>
  <c r="I19" i="21"/>
  <c r="F20" i="21"/>
  <c r="G20" i="21"/>
  <c r="H20" i="21"/>
  <c r="I20" i="21"/>
  <c r="F21" i="21"/>
  <c r="G21" i="21"/>
  <c r="H21" i="21"/>
  <c r="I21" i="21"/>
  <c r="F22" i="21"/>
  <c r="G22" i="21"/>
  <c r="H22" i="21"/>
  <c r="I22" i="21"/>
  <c r="F23" i="21"/>
  <c r="G23" i="21"/>
  <c r="H23" i="21"/>
  <c r="I23" i="21"/>
  <c r="F24" i="21"/>
  <c r="G24" i="21"/>
  <c r="H24" i="21"/>
  <c r="I24" i="21"/>
  <c r="F25" i="21"/>
  <c r="G25" i="21"/>
  <c r="H25" i="21"/>
  <c r="I25" i="21"/>
  <c r="F26" i="21"/>
  <c r="G26" i="21"/>
  <c r="H26" i="21"/>
  <c r="I26" i="21"/>
  <c r="F27" i="21"/>
  <c r="G27" i="21"/>
  <c r="H27" i="21"/>
  <c r="I27" i="21"/>
  <c r="F28" i="21"/>
  <c r="G28" i="21"/>
  <c r="H28" i="21"/>
  <c r="I28" i="21"/>
  <c r="F29" i="21"/>
  <c r="G29" i="21"/>
  <c r="H29" i="21"/>
  <c r="I29" i="21"/>
  <c r="F30" i="21"/>
  <c r="G30" i="21"/>
  <c r="H30" i="21"/>
  <c r="I30" i="21"/>
  <c r="F31" i="21"/>
  <c r="G31" i="21"/>
  <c r="H31" i="21"/>
  <c r="I31" i="21"/>
  <c r="F32" i="21"/>
  <c r="G32" i="21"/>
  <c r="H32" i="21"/>
  <c r="I32" i="21"/>
  <c r="F33" i="21"/>
  <c r="G33" i="21"/>
  <c r="H33" i="21"/>
  <c r="I33" i="21"/>
  <c r="F34" i="21"/>
  <c r="G34" i="21"/>
  <c r="H34" i="21"/>
  <c r="I34" i="21"/>
  <c r="F35" i="21"/>
  <c r="G35" i="21"/>
  <c r="H35" i="21"/>
  <c r="I35" i="21"/>
  <c r="F36" i="21"/>
  <c r="G36" i="21"/>
  <c r="H36" i="21"/>
  <c r="I36" i="21"/>
  <c r="I13" i="21"/>
  <c r="H13" i="21"/>
  <c r="G13" i="21"/>
  <c r="F13" i="21"/>
  <c r="I14" i="20"/>
  <c r="H14" i="20"/>
  <c r="G14" i="20"/>
  <c r="F14" i="20"/>
  <c r="E14" i="20"/>
  <c r="I13" i="20"/>
  <c r="H13" i="20"/>
  <c r="G13" i="20"/>
  <c r="F13" i="20"/>
  <c r="E13" i="20"/>
  <c r="J24" i="19"/>
  <c r="I24" i="19"/>
  <c r="H24" i="19"/>
  <c r="G24" i="19"/>
  <c r="F24" i="19"/>
  <c r="J23" i="19"/>
  <c r="I23" i="19"/>
  <c r="H23" i="19"/>
  <c r="G23" i="19"/>
  <c r="F23" i="19"/>
  <c r="J22" i="19"/>
  <c r="I22" i="19"/>
  <c r="H22" i="19"/>
  <c r="G22" i="19"/>
  <c r="F22" i="19"/>
  <c r="J20" i="19"/>
  <c r="I20" i="19"/>
  <c r="H20" i="19"/>
  <c r="G20" i="19"/>
  <c r="F20" i="19"/>
  <c r="J19" i="19"/>
  <c r="I19" i="19"/>
  <c r="H19" i="19"/>
  <c r="G19" i="19"/>
  <c r="F19" i="19"/>
  <c r="J18" i="19"/>
  <c r="I18" i="19"/>
  <c r="H18" i="19"/>
  <c r="G18" i="19"/>
  <c r="F18" i="19"/>
  <c r="J16" i="19"/>
  <c r="I16" i="19"/>
  <c r="H16" i="19"/>
  <c r="G16" i="19"/>
  <c r="F16" i="19"/>
  <c r="J15" i="19"/>
  <c r="I15" i="19"/>
  <c r="H15" i="19"/>
  <c r="G15" i="19"/>
  <c r="F15" i="19"/>
  <c r="J14" i="19"/>
  <c r="I14" i="19"/>
  <c r="H14" i="19"/>
  <c r="G14" i="19"/>
  <c r="F14" i="19"/>
  <c r="G79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K75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H68" i="18"/>
  <c r="G68" i="18"/>
  <c r="F68" i="18"/>
  <c r="E68" i="18"/>
  <c r="I67" i="18"/>
  <c r="H67" i="18"/>
  <c r="G67" i="18"/>
  <c r="F67" i="18"/>
  <c r="E67" i="18"/>
  <c r="I66" i="18"/>
  <c r="H66" i="18"/>
  <c r="G66" i="18"/>
  <c r="F66" i="18"/>
  <c r="E66" i="18"/>
  <c r="I65" i="18"/>
  <c r="H65" i="18"/>
  <c r="G65" i="18"/>
  <c r="F65" i="18"/>
  <c r="E65" i="18"/>
  <c r="I63" i="18"/>
  <c r="H63" i="18"/>
  <c r="G63" i="18"/>
  <c r="F63" i="18"/>
  <c r="E63" i="18"/>
  <c r="I62" i="18"/>
  <c r="H62" i="18"/>
  <c r="G62" i="18"/>
  <c r="F62" i="18"/>
  <c r="E62" i="18"/>
  <c r="I61" i="18"/>
  <c r="H61" i="18"/>
  <c r="G61" i="18"/>
  <c r="F61" i="18"/>
  <c r="E61" i="18"/>
  <c r="I56" i="18"/>
  <c r="H56" i="18"/>
  <c r="G56" i="18"/>
  <c r="F56" i="18"/>
  <c r="E56" i="18"/>
  <c r="I52" i="18"/>
  <c r="H52" i="18"/>
  <c r="G52" i="18"/>
  <c r="F52" i="18"/>
  <c r="E52" i="18"/>
  <c r="I47" i="18"/>
  <c r="H47" i="18"/>
  <c r="G47" i="18"/>
  <c r="F47" i="18"/>
  <c r="E47" i="18"/>
  <c r="I46" i="18"/>
  <c r="H46" i="18"/>
  <c r="G46" i="18"/>
  <c r="F46" i="18"/>
  <c r="E46" i="18"/>
  <c r="I45" i="18"/>
  <c r="H45" i="18"/>
  <c r="G45" i="18"/>
  <c r="F45" i="18"/>
  <c r="E45" i="18"/>
  <c r="I41" i="18"/>
  <c r="H41" i="18"/>
  <c r="G41" i="18"/>
  <c r="F41" i="18"/>
  <c r="E41" i="18"/>
  <c r="I40" i="18"/>
  <c r="H40" i="18"/>
  <c r="G40" i="18"/>
  <c r="F40" i="18"/>
  <c r="E40" i="18"/>
  <c r="I39" i="18"/>
  <c r="H39" i="18"/>
  <c r="G39" i="18"/>
  <c r="F39" i="18"/>
  <c r="E39" i="18"/>
  <c r="I35" i="18"/>
  <c r="H35" i="18"/>
  <c r="G35" i="18"/>
  <c r="F35" i="18"/>
  <c r="E35" i="18"/>
  <c r="I34" i="18"/>
  <c r="H34" i="18"/>
  <c r="G34" i="18"/>
  <c r="F34" i="18"/>
  <c r="E34" i="18"/>
  <c r="I33" i="18"/>
  <c r="H33" i="18"/>
  <c r="G33" i="18"/>
  <c r="F33" i="18"/>
  <c r="E33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H88" i="14"/>
  <c r="I33" i="17"/>
  <c r="H33" i="17"/>
  <c r="G33" i="17"/>
  <c r="F33" i="17"/>
  <c r="E33" i="17"/>
  <c r="I32" i="17"/>
  <c r="H32" i="17"/>
  <c r="G32" i="17"/>
  <c r="F32" i="17"/>
  <c r="E32" i="17"/>
  <c r="I31" i="17"/>
  <c r="H31" i="17"/>
  <c r="G31" i="17"/>
  <c r="F31" i="17"/>
  <c r="E31" i="17"/>
  <c r="I27" i="17"/>
  <c r="H27" i="17"/>
  <c r="G27" i="17"/>
  <c r="F27" i="17"/>
  <c r="E27" i="17"/>
  <c r="I26" i="17"/>
  <c r="H26" i="17"/>
  <c r="G26" i="17"/>
  <c r="F26" i="17"/>
  <c r="E26" i="17"/>
  <c r="I25" i="17"/>
  <c r="H25" i="17"/>
  <c r="G25" i="17"/>
  <c r="F25" i="17"/>
  <c r="E25" i="17"/>
  <c r="I21" i="17"/>
  <c r="H21" i="17"/>
  <c r="G21" i="17"/>
  <c r="F21" i="17"/>
  <c r="E21" i="17"/>
  <c r="I20" i="17"/>
  <c r="H20" i="17"/>
  <c r="G20" i="17"/>
  <c r="F20" i="17"/>
  <c r="E20" i="17"/>
  <c r="I19" i="17"/>
  <c r="H19" i="17"/>
  <c r="G19" i="17"/>
  <c r="F19" i="17"/>
  <c r="E19" i="17"/>
  <c r="I15" i="17"/>
  <c r="H15" i="17"/>
  <c r="G15" i="17"/>
  <c r="F15" i="17"/>
  <c r="E15" i="17"/>
  <c r="I14" i="17"/>
  <c r="H14" i="17"/>
  <c r="G14" i="17"/>
  <c r="F14" i="17"/>
  <c r="E14" i="17"/>
  <c r="I13" i="17"/>
  <c r="H13" i="17"/>
  <c r="G13" i="17"/>
  <c r="F13" i="17"/>
  <c r="E13" i="17"/>
  <c r="I42" i="16"/>
  <c r="H42" i="16"/>
  <c r="G42" i="16"/>
  <c r="F42" i="16"/>
  <c r="E42" i="16"/>
  <c r="I41" i="16"/>
  <c r="H41" i="16"/>
  <c r="G41" i="16"/>
  <c r="F41" i="16"/>
  <c r="E41" i="16"/>
  <c r="I40" i="16"/>
  <c r="H40" i="16"/>
  <c r="G40" i="16"/>
  <c r="F40" i="16"/>
  <c r="E40" i="16"/>
  <c r="I39" i="16"/>
  <c r="H39" i="16"/>
  <c r="G39" i="16"/>
  <c r="F39" i="16"/>
  <c r="E39" i="16"/>
  <c r="I38" i="16"/>
  <c r="H38" i="16"/>
  <c r="G38" i="16"/>
  <c r="F38" i="16"/>
  <c r="E38" i="16"/>
  <c r="I37" i="16"/>
  <c r="H37" i="16"/>
  <c r="G37" i="16"/>
  <c r="F37" i="16"/>
  <c r="E37" i="16"/>
  <c r="I36" i="16"/>
  <c r="H36" i="16"/>
  <c r="G36" i="16"/>
  <c r="F36" i="16"/>
  <c r="E36" i="16"/>
  <c r="I35" i="16"/>
  <c r="H35" i="16"/>
  <c r="G35" i="16"/>
  <c r="F35" i="16"/>
  <c r="E35" i="16"/>
  <c r="I31" i="16"/>
  <c r="H31" i="16"/>
  <c r="G31" i="16"/>
  <c r="F31" i="16"/>
  <c r="E31" i="16"/>
  <c r="I29" i="16"/>
  <c r="H29" i="16"/>
  <c r="G29" i="16"/>
  <c r="F29" i="16"/>
  <c r="E29" i="16"/>
  <c r="I28" i="16"/>
  <c r="H28" i="16"/>
  <c r="G28" i="16"/>
  <c r="F28" i="16"/>
  <c r="E28" i="16"/>
  <c r="I27" i="16"/>
  <c r="H27" i="16"/>
  <c r="G27" i="16"/>
  <c r="F27" i="16"/>
  <c r="E27" i="16"/>
  <c r="I26" i="16"/>
  <c r="H26" i="16"/>
  <c r="G26" i="16"/>
  <c r="F26" i="16"/>
  <c r="E26" i="16"/>
  <c r="I25" i="16"/>
  <c r="H25" i="16"/>
  <c r="G25" i="16"/>
  <c r="F25" i="16"/>
  <c r="E25" i="16"/>
  <c r="I24" i="16"/>
  <c r="H24" i="16"/>
  <c r="G24" i="16"/>
  <c r="F24" i="16"/>
  <c r="E24" i="16"/>
  <c r="I23" i="16"/>
  <c r="H23" i="16"/>
  <c r="G23" i="16"/>
  <c r="F23" i="16"/>
  <c r="E23" i="16"/>
  <c r="I22" i="16"/>
  <c r="H22" i="16"/>
  <c r="G22" i="16"/>
  <c r="F22" i="16"/>
  <c r="E22" i="16"/>
  <c r="I21" i="16"/>
  <c r="H21" i="16"/>
  <c r="G21" i="16"/>
  <c r="F21" i="16"/>
  <c r="E21" i="16"/>
  <c r="I20" i="16"/>
  <c r="H20" i="16"/>
  <c r="G20" i="16"/>
  <c r="F20" i="16"/>
  <c r="E20" i="16"/>
  <c r="I19" i="16"/>
  <c r="H19" i="16"/>
  <c r="G19" i="16"/>
  <c r="F19" i="16"/>
  <c r="E19" i="16"/>
  <c r="I18" i="16"/>
  <c r="H18" i="16"/>
  <c r="G18" i="16"/>
  <c r="F18" i="16"/>
  <c r="E18" i="16"/>
  <c r="I17" i="16"/>
  <c r="H17" i="16"/>
  <c r="G17" i="16"/>
  <c r="F17" i="16"/>
  <c r="E17" i="16"/>
  <c r="I16" i="16"/>
  <c r="H16" i="16"/>
  <c r="G16" i="16"/>
  <c r="F16" i="16"/>
  <c r="E16" i="16"/>
  <c r="I15" i="16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M254" i="14"/>
  <c r="M255" i="14"/>
  <c r="M253" i="14"/>
  <c r="M249" i="14"/>
  <c r="M250" i="14"/>
  <c r="M251" i="14"/>
  <c r="M248" i="14"/>
  <c r="M236" i="14"/>
  <c r="M237" i="14"/>
  <c r="M238" i="14"/>
  <c r="M239" i="14"/>
  <c r="M240" i="14"/>
  <c r="M241" i="14"/>
  <c r="M242" i="14"/>
  <c r="M243" i="14"/>
  <c r="M244" i="14"/>
  <c r="M245" i="14"/>
  <c r="M246" i="14"/>
  <c r="M235" i="14"/>
  <c r="M224" i="14"/>
  <c r="M225" i="14"/>
  <c r="M226" i="14"/>
  <c r="M227" i="14"/>
  <c r="M228" i="14"/>
  <c r="M229" i="14"/>
  <c r="M230" i="14"/>
  <c r="M231" i="14"/>
  <c r="M232" i="14"/>
  <c r="M233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6" i="14"/>
  <c r="M205" i="14"/>
  <c r="M204" i="14"/>
  <c r="M203" i="14"/>
  <c r="M202" i="14"/>
  <c r="M201" i="14"/>
  <c r="M200" i="14"/>
  <c r="M199" i="14"/>
  <c r="M191" i="14"/>
  <c r="M192" i="14"/>
  <c r="M193" i="14"/>
  <c r="M194" i="14"/>
  <c r="M195" i="14"/>
  <c r="M196" i="14"/>
  <c r="M197" i="14"/>
  <c r="M190" i="14"/>
  <c r="M179" i="14"/>
  <c r="M180" i="14"/>
  <c r="M181" i="14"/>
  <c r="M182" i="14"/>
  <c r="M183" i="14"/>
  <c r="M184" i="14"/>
  <c r="M185" i="14"/>
  <c r="M186" i="14"/>
  <c r="M187" i="14"/>
  <c r="M188" i="14"/>
  <c r="M17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48" i="14"/>
  <c r="M142" i="14"/>
  <c r="M143" i="14"/>
  <c r="M144" i="14"/>
  <c r="M145" i="14"/>
  <c r="M146" i="14"/>
  <c r="M141" i="14"/>
  <c r="M139" i="14"/>
  <c r="M138" i="14"/>
  <c r="M137" i="14"/>
  <c r="M135" i="14"/>
  <c r="M134" i="14"/>
  <c r="M133" i="14"/>
  <c r="M132" i="14"/>
  <c r="M123" i="14"/>
  <c r="M124" i="14"/>
  <c r="M125" i="14"/>
  <c r="M126" i="14"/>
  <c r="M127" i="14"/>
  <c r="M128" i="14"/>
  <c r="M129" i="14"/>
  <c r="M130" i="14"/>
  <c r="M122" i="14"/>
  <c r="M119" i="14"/>
  <c r="M117" i="14"/>
  <c r="M116" i="14"/>
  <c r="M114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00" i="14"/>
  <c r="M98" i="14"/>
  <c r="M97" i="14"/>
  <c r="M95" i="14"/>
  <c r="M94" i="14"/>
  <c r="M92" i="14"/>
  <c r="M90" i="14"/>
  <c r="M88" i="14"/>
  <c r="M87" i="14"/>
  <c r="M85" i="14"/>
  <c r="M82" i="14"/>
  <c r="M83" i="14"/>
  <c r="M81" i="14"/>
  <c r="M79" i="14"/>
  <c r="M74" i="14"/>
  <c r="M75" i="14"/>
  <c r="M76" i="14"/>
  <c r="M77" i="14"/>
  <c r="M73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55" i="14"/>
  <c r="M52" i="14"/>
  <c r="M51" i="14"/>
  <c r="M47" i="14"/>
  <c r="M48" i="14"/>
  <c r="M49" i="14"/>
  <c r="M46" i="14"/>
  <c r="M43" i="14"/>
  <c r="M41" i="14"/>
  <c r="M37" i="14"/>
  <c r="M38" i="14"/>
  <c r="M39" i="14"/>
  <c r="M36" i="14"/>
  <c r="M35" i="14"/>
  <c r="M34" i="14"/>
  <c r="M32" i="14"/>
  <c r="M31" i="14"/>
  <c r="M30" i="14"/>
  <c r="M27" i="14"/>
  <c r="M28" i="14"/>
  <c r="M26" i="14"/>
  <c r="M23" i="14"/>
  <c r="M24" i="14"/>
  <c r="M22" i="14"/>
  <c r="M15" i="14"/>
  <c r="M16" i="14"/>
  <c r="M17" i="14"/>
  <c r="M18" i="14"/>
  <c r="M19" i="14"/>
  <c r="M20" i="14"/>
  <c r="M14" i="14"/>
  <c r="I92" i="14"/>
  <c r="H92" i="14"/>
  <c r="G92" i="14"/>
  <c r="F92" i="14"/>
  <c r="E92" i="14"/>
  <c r="E233" i="14"/>
  <c r="F233" i="14"/>
  <c r="G233" i="14"/>
  <c r="H233" i="14"/>
  <c r="I233" i="14"/>
  <c r="E232" i="14"/>
  <c r="F232" i="14"/>
  <c r="G232" i="14"/>
  <c r="H232" i="14"/>
  <c r="I232" i="14"/>
  <c r="E231" i="14"/>
  <c r="F231" i="14"/>
  <c r="G231" i="14"/>
  <c r="H231" i="14"/>
  <c r="I231" i="14"/>
  <c r="E230" i="14"/>
  <c r="F230" i="14"/>
  <c r="G230" i="14"/>
  <c r="H230" i="14"/>
  <c r="I230" i="14"/>
  <c r="E229" i="14"/>
  <c r="F229" i="14"/>
  <c r="G229" i="14"/>
  <c r="H229" i="14"/>
  <c r="I229" i="14"/>
  <c r="E228" i="14"/>
  <c r="F228" i="14"/>
  <c r="G228" i="14"/>
  <c r="H228" i="14"/>
  <c r="I228" i="14"/>
  <c r="E227" i="14"/>
  <c r="F227" i="14"/>
  <c r="G227" i="14"/>
  <c r="H227" i="14"/>
  <c r="I227" i="14"/>
  <c r="E226" i="14"/>
  <c r="F226" i="14"/>
  <c r="G226" i="14"/>
  <c r="H226" i="14"/>
  <c r="I226" i="14"/>
  <c r="E225" i="14"/>
  <c r="F225" i="14"/>
  <c r="G225" i="14"/>
  <c r="H225" i="14"/>
  <c r="I225" i="14"/>
  <c r="E224" i="14"/>
  <c r="F224" i="14"/>
  <c r="G224" i="14"/>
  <c r="H224" i="14"/>
  <c r="I224" i="14"/>
  <c r="E223" i="14"/>
  <c r="F223" i="14"/>
  <c r="G223" i="14"/>
  <c r="H223" i="14"/>
  <c r="I223" i="14"/>
  <c r="E222" i="14"/>
  <c r="F222" i="14"/>
  <c r="G222" i="14"/>
  <c r="H222" i="14"/>
  <c r="I222" i="14"/>
  <c r="E221" i="14"/>
  <c r="F221" i="14"/>
  <c r="G221" i="14"/>
  <c r="H221" i="14"/>
  <c r="I221" i="14"/>
  <c r="E220" i="14"/>
  <c r="F220" i="14"/>
  <c r="G220" i="14"/>
  <c r="H220" i="14"/>
  <c r="I220" i="14"/>
  <c r="E219" i="14"/>
  <c r="F219" i="14"/>
  <c r="G219" i="14"/>
  <c r="H219" i="14"/>
  <c r="I219" i="14"/>
  <c r="E218" i="14"/>
  <c r="F218" i="14"/>
  <c r="G218" i="14"/>
  <c r="H218" i="14"/>
  <c r="I218" i="14"/>
  <c r="E217" i="14"/>
  <c r="F217" i="14"/>
  <c r="G217" i="14"/>
  <c r="H217" i="14"/>
  <c r="I217" i="14"/>
  <c r="E216" i="14"/>
  <c r="F216" i="14"/>
  <c r="G216" i="14"/>
  <c r="H216" i="14"/>
  <c r="I216" i="14"/>
  <c r="E215" i="14"/>
  <c r="F215" i="14"/>
  <c r="G215" i="14"/>
  <c r="H215" i="14"/>
  <c r="I215" i="14"/>
  <c r="E214" i="14"/>
  <c r="F214" i="14"/>
  <c r="G214" i="14"/>
  <c r="H214" i="14"/>
  <c r="I214" i="14"/>
  <c r="E197" i="14"/>
  <c r="F197" i="14"/>
  <c r="G197" i="14"/>
  <c r="H197" i="14"/>
  <c r="I197" i="14"/>
  <c r="E191" i="14"/>
  <c r="F191" i="14"/>
  <c r="G191" i="14"/>
  <c r="H191" i="14"/>
  <c r="I191" i="14"/>
  <c r="E192" i="14"/>
  <c r="F192" i="14"/>
  <c r="G192" i="14"/>
  <c r="H192" i="14"/>
  <c r="I192" i="14"/>
  <c r="E193" i="14"/>
  <c r="F193" i="14"/>
  <c r="G193" i="14"/>
  <c r="H193" i="14"/>
  <c r="I193" i="14"/>
  <c r="E194" i="14"/>
  <c r="F194" i="14"/>
  <c r="G194" i="14"/>
  <c r="H194" i="14"/>
  <c r="I194" i="14"/>
  <c r="E195" i="14"/>
  <c r="F195" i="14"/>
  <c r="G195" i="14"/>
  <c r="H195" i="14"/>
  <c r="I195" i="14"/>
  <c r="I190" i="14"/>
  <c r="H190" i="14"/>
  <c r="G190" i="14"/>
  <c r="F190" i="14"/>
  <c r="E190" i="14"/>
  <c r="I196" i="14"/>
  <c r="H196" i="14"/>
  <c r="G196" i="14"/>
  <c r="F196" i="14"/>
  <c r="E196" i="14"/>
  <c r="E249" i="14"/>
  <c r="F249" i="14"/>
  <c r="G249" i="14"/>
  <c r="H249" i="14"/>
  <c r="I249" i="14"/>
  <c r="E250" i="14"/>
  <c r="F250" i="14"/>
  <c r="G250" i="14"/>
  <c r="H250" i="14"/>
  <c r="I250" i="14"/>
  <c r="E251" i="14"/>
  <c r="F251" i="14"/>
  <c r="G251" i="14"/>
  <c r="H251" i="14"/>
  <c r="I251" i="14"/>
  <c r="I248" i="14"/>
  <c r="H248" i="14"/>
  <c r="G248" i="14"/>
  <c r="F248" i="14"/>
  <c r="E248" i="14"/>
  <c r="E205" i="14"/>
  <c r="F205" i="14"/>
  <c r="G205" i="14"/>
  <c r="H205" i="14"/>
  <c r="I205" i="14"/>
  <c r="E204" i="14"/>
  <c r="F204" i="14"/>
  <c r="G204" i="14"/>
  <c r="H204" i="14"/>
  <c r="I204" i="14"/>
  <c r="I49" i="14"/>
  <c r="H49" i="14"/>
  <c r="G49" i="14"/>
  <c r="F49" i="14"/>
  <c r="E49" i="14"/>
  <c r="I255" i="14"/>
  <c r="H255" i="14"/>
  <c r="G255" i="14"/>
  <c r="F255" i="14"/>
  <c r="E255" i="14"/>
  <c r="E206" i="14"/>
  <c r="F206" i="14"/>
  <c r="G206" i="14"/>
  <c r="H206" i="14"/>
  <c r="I206" i="14"/>
  <c r="E20" i="14"/>
  <c r="F20" i="14"/>
  <c r="G20" i="14"/>
  <c r="H20" i="14"/>
  <c r="I20" i="14"/>
  <c r="E19" i="14"/>
  <c r="F19" i="14"/>
  <c r="G19" i="14"/>
  <c r="H19" i="14"/>
  <c r="I19" i="14"/>
  <c r="I253" i="14"/>
  <c r="H253" i="14"/>
  <c r="G253" i="14"/>
  <c r="F253" i="14"/>
  <c r="E253" i="14"/>
  <c r="E246" i="14"/>
  <c r="F246" i="14"/>
  <c r="G246" i="14"/>
  <c r="H246" i="14"/>
  <c r="I246" i="14"/>
  <c r="E245" i="14"/>
  <c r="F245" i="14"/>
  <c r="G245" i="14"/>
  <c r="H245" i="14"/>
  <c r="I245" i="14"/>
  <c r="E244" i="14"/>
  <c r="F244" i="14"/>
  <c r="G244" i="14"/>
  <c r="H244" i="14"/>
  <c r="I244" i="14"/>
  <c r="E243" i="14"/>
  <c r="F243" i="14"/>
  <c r="G243" i="14"/>
  <c r="H243" i="14"/>
  <c r="I243" i="14"/>
  <c r="E242" i="14"/>
  <c r="F242" i="14"/>
  <c r="G242" i="14"/>
  <c r="H242" i="14"/>
  <c r="I242" i="14"/>
  <c r="E241" i="14"/>
  <c r="F241" i="14"/>
  <c r="G241" i="14"/>
  <c r="H241" i="14"/>
  <c r="I241" i="14"/>
  <c r="E240" i="14"/>
  <c r="F240" i="14"/>
  <c r="G240" i="14"/>
  <c r="H240" i="14"/>
  <c r="I240" i="14"/>
  <c r="E239" i="14"/>
  <c r="F239" i="14"/>
  <c r="G239" i="14"/>
  <c r="H239" i="14"/>
  <c r="I239" i="14"/>
  <c r="E238" i="14"/>
  <c r="F238" i="14"/>
  <c r="G238" i="14"/>
  <c r="H238" i="14"/>
  <c r="I238" i="14"/>
  <c r="E237" i="14"/>
  <c r="F237" i="14"/>
  <c r="G237" i="14"/>
  <c r="H237" i="14"/>
  <c r="I237" i="14"/>
  <c r="E236" i="14"/>
  <c r="F236" i="14"/>
  <c r="G236" i="14"/>
  <c r="H236" i="14"/>
  <c r="I236" i="14"/>
  <c r="I235" i="14"/>
  <c r="H235" i="14"/>
  <c r="G235" i="14"/>
  <c r="F235" i="14"/>
  <c r="E235" i="14"/>
  <c r="E213" i="14"/>
  <c r="F213" i="14"/>
  <c r="G213" i="14"/>
  <c r="H213" i="14"/>
  <c r="I213" i="14"/>
  <c r="E212" i="14"/>
  <c r="F212" i="14"/>
  <c r="G212" i="14"/>
  <c r="H212" i="14"/>
  <c r="I212" i="14"/>
  <c r="E209" i="14"/>
  <c r="E210" i="14"/>
  <c r="E211" i="14"/>
  <c r="F211" i="14"/>
  <c r="G211" i="14"/>
  <c r="H211" i="14"/>
  <c r="I211" i="14"/>
  <c r="F210" i="14"/>
  <c r="G210" i="14"/>
  <c r="H210" i="14"/>
  <c r="I210" i="14"/>
  <c r="F209" i="14"/>
  <c r="G209" i="14"/>
  <c r="H209" i="14"/>
  <c r="I209" i="14"/>
  <c r="I208" i="14"/>
  <c r="H208" i="14"/>
  <c r="G208" i="14"/>
  <c r="F208" i="14"/>
  <c r="E208" i="14"/>
  <c r="E201" i="14"/>
  <c r="F201" i="14"/>
  <c r="G201" i="14"/>
  <c r="H201" i="14"/>
  <c r="I201" i="14"/>
  <c r="E202" i="14"/>
  <c r="F202" i="14"/>
  <c r="G202" i="14"/>
  <c r="H202" i="14"/>
  <c r="I202" i="14"/>
  <c r="E203" i="14"/>
  <c r="F203" i="14"/>
  <c r="G203" i="14"/>
  <c r="H203" i="14"/>
  <c r="I203" i="14"/>
  <c r="E200" i="14"/>
  <c r="F200" i="14"/>
  <c r="G200" i="14"/>
  <c r="H200" i="14"/>
  <c r="I200" i="14"/>
  <c r="I199" i="14"/>
  <c r="H199" i="14"/>
  <c r="G199" i="14"/>
  <c r="G188" i="14"/>
  <c r="F199" i="14"/>
  <c r="E199" i="14"/>
  <c r="E176" i="14"/>
  <c r="F176" i="14"/>
  <c r="G176" i="14"/>
  <c r="H176" i="14"/>
  <c r="I176" i="14"/>
  <c r="E175" i="14"/>
  <c r="F175" i="14"/>
  <c r="G175" i="14"/>
  <c r="H175" i="14"/>
  <c r="I175" i="14"/>
  <c r="E174" i="14"/>
  <c r="F174" i="14"/>
  <c r="G174" i="14"/>
  <c r="H174" i="14"/>
  <c r="I174" i="14"/>
  <c r="E173" i="14"/>
  <c r="F173" i="14"/>
  <c r="G173" i="14"/>
  <c r="H173" i="14"/>
  <c r="I173" i="14"/>
  <c r="E172" i="14"/>
  <c r="F172" i="14"/>
  <c r="G172" i="14"/>
  <c r="H172" i="14"/>
  <c r="I172" i="14"/>
  <c r="E171" i="14"/>
  <c r="F171" i="14"/>
  <c r="G171" i="14"/>
  <c r="H171" i="14"/>
  <c r="I171" i="14"/>
  <c r="E170" i="14"/>
  <c r="F170" i="14"/>
  <c r="G170" i="14"/>
  <c r="H170" i="14"/>
  <c r="I170" i="14"/>
  <c r="E169" i="14"/>
  <c r="F169" i="14"/>
  <c r="G169" i="14"/>
  <c r="H169" i="14"/>
  <c r="I169" i="14"/>
  <c r="E168" i="14"/>
  <c r="F168" i="14"/>
  <c r="G168" i="14"/>
  <c r="H168" i="14"/>
  <c r="I168" i="14"/>
  <c r="E167" i="14"/>
  <c r="F167" i="14"/>
  <c r="G167" i="14"/>
  <c r="H167" i="14"/>
  <c r="I167" i="14"/>
  <c r="E166" i="14"/>
  <c r="F166" i="14"/>
  <c r="G166" i="14"/>
  <c r="H166" i="14"/>
  <c r="I166" i="14"/>
  <c r="E165" i="14"/>
  <c r="F165" i="14"/>
  <c r="G165" i="14"/>
  <c r="H165" i="14"/>
  <c r="I165" i="14"/>
  <c r="E164" i="14"/>
  <c r="F164" i="14"/>
  <c r="G164" i="14"/>
  <c r="H164" i="14"/>
  <c r="I164" i="14"/>
  <c r="E163" i="14"/>
  <c r="F163" i="14"/>
  <c r="G163" i="14"/>
  <c r="H163" i="14"/>
  <c r="I163" i="14"/>
  <c r="E162" i="14"/>
  <c r="F162" i="14"/>
  <c r="G162" i="14"/>
  <c r="H162" i="14"/>
  <c r="I162" i="14"/>
  <c r="E161" i="14"/>
  <c r="F161" i="14"/>
  <c r="G161" i="14"/>
  <c r="H161" i="14"/>
  <c r="I161" i="14"/>
  <c r="E160" i="14"/>
  <c r="F160" i="14"/>
  <c r="G160" i="14"/>
  <c r="H160" i="14"/>
  <c r="I160" i="14"/>
  <c r="E159" i="14"/>
  <c r="F159" i="14"/>
  <c r="G159" i="14"/>
  <c r="H159" i="14"/>
  <c r="I159" i="14"/>
  <c r="E158" i="14"/>
  <c r="F158" i="14"/>
  <c r="G158" i="14"/>
  <c r="H158" i="14"/>
  <c r="I158" i="14"/>
  <c r="E157" i="14"/>
  <c r="F157" i="14"/>
  <c r="G157" i="14"/>
  <c r="H157" i="14"/>
  <c r="I157" i="14"/>
  <c r="E156" i="14"/>
  <c r="F156" i="14"/>
  <c r="G156" i="14"/>
  <c r="H156" i="14"/>
  <c r="I156" i="14"/>
  <c r="E155" i="14"/>
  <c r="F155" i="14"/>
  <c r="G155" i="14"/>
  <c r="H155" i="14"/>
  <c r="I155" i="14"/>
  <c r="E154" i="14"/>
  <c r="F154" i="14"/>
  <c r="G154" i="14"/>
  <c r="H154" i="14"/>
  <c r="I154" i="14"/>
  <c r="E153" i="14"/>
  <c r="F153" i="14"/>
  <c r="G153" i="14"/>
  <c r="H153" i="14"/>
  <c r="I153" i="14"/>
  <c r="E152" i="14"/>
  <c r="F152" i="14"/>
  <c r="G152" i="14"/>
  <c r="H152" i="14"/>
  <c r="I152" i="14"/>
  <c r="E151" i="14"/>
  <c r="F151" i="14"/>
  <c r="G151" i="14"/>
  <c r="H151" i="14"/>
  <c r="I151" i="14"/>
  <c r="E150" i="14"/>
  <c r="F150" i="14"/>
  <c r="G150" i="14"/>
  <c r="H150" i="14"/>
  <c r="I150" i="14"/>
  <c r="E149" i="14"/>
  <c r="F149" i="14"/>
  <c r="G149" i="14"/>
  <c r="H149" i="14"/>
  <c r="I149" i="14"/>
  <c r="I148" i="14"/>
  <c r="H148" i="14"/>
  <c r="G148" i="14"/>
  <c r="F148" i="14"/>
  <c r="E148" i="14"/>
  <c r="I130" i="14"/>
  <c r="H130" i="14"/>
  <c r="G130" i="14"/>
  <c r="F130" i="14"/>
  <c r="E130" i="14"/>
  <c r="I129" i="14"/>
  <c r="H129" i="14"/>
  <c r="G129" i="14"/>
  <c r="F129" i="14"/>
  <c r="E129" i="14"/>
  <c r="I128" i="14"/>
  <c r="H128" i="14"/>
  <c r="G128" i="14"/>
  <c r="F128" i="14"/>
  <c r="E128" i="14"/>
  <c r="I127" i="14"/>
  <c r="H127" i="14"/>
  <c r="G127" i="14"/>
  <c r="F127" i="14"/>
  <c r="E127" i="14"/>
  <c r="I126" i="14"/>
  <c r="H126" i="14"/>
  <c r="G126" i="14"/>
  <c r="F126" i="14"/>
  <c r="E126" i="14"/>
  <c r="I125" i="14"/>
  <c r="H125" i="14"/>
  <c r="G125" i="14"/>
  <c r="F125" i="14"/>
  <c r="E125" i="14"/>
  <c r="I188" i="14"/>
  <c r="H188" i="14"/>
  <c r="F188" i="14"/>
  <c r="E188" i="14"/>
  <c r="I187" i="14"/>
  <c r="H187" i="14"/>
  <c r="G187" i="14"/>
  <c r="F187" i="14"/>
  <c r="E187" i="14"/>
  <c r="I186" i="14"/>
  <c r="H186" i="14"/>
  <c r="G186" i="14"/>
  <c r="F186" i="14"/>
  <c r="E186" i="14"/>
  <c r="I185" i="14"/>
  <c r="H185" i="14"/>
  <c r="G185" i="14"/>
  <c r="F185" i="14"/>
  <c r="E185" i="14"/>
  <c r="I184" i="14"/>
  <c r="H184" i="14"/>
  <c r="G184" i="14"/>
  <c r="F184" i="14"/>
  <c r="E184" i="14"/>
  <c r="I183" i="14"/>
  <c r="H183" i="14"/>
  <c r="G183" i="14"/>
  <c r="F183" i="14"/>
  <c r="E183" i="14"/>
  <c r="I182" i="14"/>
  <c r="H182" i="14"/>
  <c r="G182" i="14"/>
  <c r="F182" i="14"/>
  <c r="E182" i="14"/>
  <c r="I181" i="14"/>
  <c r="H181" i="14"/>
  <c r="G181" i="14"/>
  <c r="F181" i="14"/>
  <c r="E181" i="14"/>
  <c r="I180" i="14"/>
  <c r="H180" i="14"/>
  <c r="G180" i="14"/>
  <c r="F180" i="14"/>
  <c r="E180" i="14"/>
  <c r="I179" i="14"/>
  <c r="H179" i="14"/>
  <c r="G179" i="14"/>
  <c r="F179" i="14"/>
  <c r="E179" i="14"/>
  <c r="I178" i="14"/>
  <c r="H178" i="14"/>
  <c r="G178" i="14"/>
  <c r="F178" i="14"/>
  <c r="E178" i="14"/>
  <c r="E146" i="14"/>
  <c r="F146" i="14"/>
  <c r="G146" i="14"/>
  <c r="H146" i="14"/>
  <c r="I146" i="14"/>
  <c r="E145" i="14"/>
  <c r="F145" i="14"/>
  <c r="G145" i="14"/>
  <c r="H145" i="14"/>
  <c r="I145" i="14"/>
  <c r="E144" i="14"/>
  <c r="F144" i="14"/>
  <c r="G144" i="14"/>
  <c r="H144" i="14"/>
  <c r="I144" i="14"/>
  <c r="I143" i="14"/>
  <c r="H143" i="14"/>
  <c r="G143" i="14"/>
  <c r="F143" i="14"/>
  <c r="E143" i="14"/>
  <c r="I142" i="14"/>
  <c r="H142" i="14"/>
  <c r="G142" i="14"/>
  <c r="F142" i="14"/>
  <c r="E142" i="14"/>
  <c r="I141" i="14"/>
  <c r="H141" i="14"/>
  <c r="G141" i="14"/>
  <c r="F141" i="14"/>
  <c r="E141" i="14"/>
  <c r="E138" i="14"/>
  <c r="F138" i="14"/>
  <c r="G138" i="14"/>
  <c r="H138" i="14"/>
  <c r="I138" i="14"/>
  <c r="E139" i="14"/>
  <c r="F139" i="14"/>
  <c r="G139" i="14"/>
  <c r="H139" i="14"/>
  <c r="I139" i="14"/>
  <c r="I137" i="14"/>
  <c r="H137" i="14"/>
  <c r="G137" i="14"/>
  <c r="F137" i="14"/>
  <c r="E137" i="14"/>
  <c r="E134" i="14"/>
  <c r="F134" i="14"/>
  <c r="G134" i="14"/>
  <c r="H134" i="14"/>
  <c r="I134" i="14"/>
  <c r="E135" i="14"/>
  <c r="F135" i="14"/>
  <c r="G135" i="14"/>
  <c r="H135" i="14"/>
  <c r="I135" i="14"/>
  <c r="E133" i="14"/>
  <c r="F133" i="14"/>
  <c r="G133" i="14"/>
  <c r="H133" i="14"/>
  <c r="I133" i="14"/>
  <c r="I132" i="14"/>
  <c r="H132" i="14"/>
  <c r="G132" i="14"/>
  <c r="F132" i="14"/>
  <c r="E132" i="14"/>
  <c r="I124" i="14"/>
  <c r="H124" i="14"/>
  <c r="G124" i="14"/>
  <c r="F124" i="14"/>
  <c r="E124" i="14"/>
  <c r="I123" i="14"/>
  <c r="H123" i="14"/>
  <c r="G123" i="14"/>
  <c r="F123" i="14"/>
  <c r="E123" i="14"/>
  <c r="I122" i="14"/>
  <c r="H122" i="14"/>
  <c r="G122" i="14"/>
  <c r="F122" i="14"/>
  <c r="E122" i="14"/>
  <c r="I58" i="14"/>
  <c r="I59" i="14"/>
  <c r="I61" i="14"/>
  <c r="I62" i="14"/>
  <c r="I64" i="14"/>
  <c r="I65" i="14"/>
  <c r="I67" i="14"/>
  <c r="I68" i="14"/>
  <c r="I70" i="14"/>
  <c r="I71" i="14"/>
  <c r="H58" i="14"/>
  <c r="H59" i="14"/>
  <c r="H61" i="14"/>
  <c r="H62" i="14"/>
  <c r="H64" i="14"/>
  <c r="H65" i="14"/>
  <c r="H67" i="14"/>
  <c r="H68" i="14"/>
  <c r="H70" i="14"/>
  <c r="H71" i="14"/>
  <c r="G58" i="14"/>
  <c r="G59" i="14"/>
  <c r="G61" i="14"/>
  <c r="G62" i="14"/>
  <c r="G64" i="14"/>
  <c r="G65" i="14"/>
  <c r="G67" i="14"/>
  <c r="G68" i="14"/>
  <c r="G70" i="14"/>
  <c r="G71" i="14"/>
  <c r="F58" i="14"/>
  <c r="F59" i="14"/>
  <c r="F61" i="14"/>
  <c r="F62" i="14"/>
  <c r="F64" i="14"/>
  <c r="F65" i="14"/>
  <c r="F67" i="14"/>
  <c r="F68" i="14"/>
  <c r="F70" i="14"/>
  <c r="F71" i="14"/>
  <c r="E58" i="14"/>
  <c r="E59" i="14"/>
  <c r="E61" i="14"/>
  <c r="E62" i="14"/>
  <c r="E64" i="14"/>
  <c r="E65" i="14"/>
  <c r="E67" i="14"/>
  <c r="E68" i="14"/>
  <c r="E70" i="14"/>
  <c r="E71" i="14"/>
  <c r="I55" i="14"/>
  <c r="H55" i="14"/>
  <c r="G55" i="14"/>
  <c r="G52" i="14"/>
  <c r="F55" i="14"/>
  <c r="E55" i="14"/>
  <c r="I56" i="14"/>
  <c r="H56" i="14"/>
  <c r="G56" i="14"/>
  <c r="F56" i="14"/>
  <c r="E56" i="14"/>
  <c r="I119" i="14"/>
  <c r="I117" i="14"/>
  <c r="I116" i="14"/>
  <c r="I114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98" i="14"/>
  <c r="I97" i="14"/>
  <c r="I95" i="14"/>
  <c r="I94" i="14"/>
  <c r="I90" i="14"/>
  <c r="I88" i="14"/>
  <c r="I87" i="14"/>
  <c r="I85" i="14"/>
  <c r="I82" i="14"/>
  <c r="I83" i="14"/>
  <c r="I81" i="14"/>
  <c r="I79" i="14"/>
  <c r="I74" i="14"/>
  <c r="I75" i="14"/>
  <c r="I76" i="14"/>
  <c r="I77" i="14"/>
  <c r="I73" i="14"/>
  <c r="I52" i="14"/>
  <c r="I51" i="14"/>
  <c r="I47" i="14"/>
  <c r="I48" i="14"/>
  <c r="I46" i="14"/>
  <c r="I43" i="14"/>
  <c r="I35" i="14"/>
  <c r="I36" i="14"/>
  <c r="I37" i="14"/>
  <c r="I38" i="14"/>
  <c r="I39" i="14"/>
  <c r="I41" i="14"/>
  <c r="I34" i="14"/>
  <c r="I31" i="14"/>
  <c r="I32" i="14"/>
  <c r="I30" i="14"/>
  <c r="I27" i="14"/>
  <c r="I28" i="14"/>
  <c r="I26" i="14"/>
  <c r="I23" i="14"/>
  <c r="I24" i="14"/>
  <c r="I22" i="14"/>
  <c r="I14" i="14"/>
  <c r="I15" i="14"/>
  <c r="I16" i="14"/>
  <c r="I17" i="14"/>
  <c r="I18" i="14"/>
  <c r="H119" i="14"/>
  <c r="H117" i="14"/>
  <c r="H116" i="14"/>
  <c r="H114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98" i="14"/>
  <c r="H97" i="14"/>
  <c r="H95" i="14"/>
  <c r="H94" i="14"/>
  <c r="H90" i="14"/>
  <c r="H87" i="14"/>
  <c r="H85" i="14"/>
  <c r="H82" i="14"/>
  <c r="H83" i="14"/>
  <c r="H81" i="14"/>
  <c r="H79" i="14"/>
  <c r="H74" i="14"/>
  <c r="H75" i="14"/>
  <c r="H76" i="14"/>
  <c r="H77" i="14"/>
  <c r="H73" i="14"/>
  <c r="H52" i="14"/>
  <c r="H51" i="14"/>
  <c r="H47" i="14"/>
  <c r="H48" i="14"/>
  <c r="H46" i="14"/>
  <c r="H43" i="14"/>
  <c r="H41" i="14"/>
  <c r="H35" i="14"/>
  <c r="H36" i="14"/>
  <c r="H37" i="14"/>
  <c r="H38" i="14"/>
  <c r="H39" i="14"/>
  <c r="H34" i="14"/>
  <c r="H31" i="14"/>
  <c r="H32" i="14"/>
  <c r="H30" i="14"/>
  <c r="H27" i="14"/>
  <c r="H28" i="14"/>
  <c r="H26" i="14"/>
  <c r="H23" i="14"/>
  <c r="H24" i="14"/>
  <c r="H22" i="14"/>
  <c r="H15" i="14"/>
  <c r="H16" i="14"/>
  <c r="H17" i="14"/>
  <c r="H18" i="14"/>
  <c r="G119" i="14"/>
  <c r="G117" i="14"/>
  <c r="G116" i="14"/>
  <c r="G114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98" i="14"/>
  <c r="G97" i="14"/>
  <c r="G95" i="14"/>
  <c r="G94" i="14"/>
  <c r="G90" i="14"/>
  <c r="G88" i="14"/>
  <c r="G87" i="14"/>
  <c r="G85" i="14"/>
  <c r="G82" i="14"/>
  <c r="G83" i="14"/>
  <c r="G81" i="14"/>
  <c r="G79" i="14"/>
  <c r="G74" i="14"/>
  <c r="G75" i="14"/>
  <c r="G76" i="14"/>
  <c r="G77" i="14"/>
  <c r="G73" i="14"/>
  <c r="G51" i="14"/>
  <c r="G47" i="14"/>
  <c r="G48" i="14"/>
  <c r="G46" i="14"/>
  <c r="G43" i="14"/>
  <c r="G41" i="14"/>
  <c r="G35" i="14"/>
  <c r="G36" i="14"/>
  <c r="G37" i="14"/>
  <c r="G38" i="14"/>
  <c r="G39" i="14"/>
  <c r="G34" i="14"/>
  <c r="G31" i="14"/>
  <c r="G32" i="14"/>
  <c r="G30" i="14"/>
  <c r="G27" i="14"/>
  <c r="G28" i="14"/>
  <c r="G26" i="14"/>
  <c r="G23" i="14"/>
  <c r="G24" i="14"/>
  <c r="G22" i="14"/>
  <c r="G15" i="14"/>
  <c r="G16" i="14"/>
  <c r="G17" i="14"/>
  <c r="G18" i="14"/>
  <c r="F119" i="14"/>
  <c r="F117" i="14"/>
  <c r="F116" i="14"/>
  <c r="F114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98" i="14"/>
  <c r="F97" i="14"/>
  <c r="F95" i="14"/>
  <c r="F94" i="14"/>
  <c r="F90" i="14"/>
  <c r="F88" i="14"/>
  <c r="F87" i="14"/>
  <c r="F85" i="14"/>
  <c r="F82" i="14"/>
  <c r="F83" i="14"/>
  <c r="F81" i="14"/>
  <c r="F79" i="14"/>
  <c r="F74" i="14"/>
  <c r="F75" i="14"/>
  <c r="F76" i="14"/>
  <c r="F77" i="14"/>
  <c r="F73" i="14"/>
  <c r="F52" i="14"/>
  <c r="F51" i="14"/>
  <c r="F47" i="14"/>
  <c r="F48" i="14"/>
  <c r="F46" i="14"/>
  <c r="F43" i="14"/>
  <c r="F41" i="14"/>
  <c r="F35" i="14"/>
  <c r="F36" i="14"/>
  <c r="F37" i="14"/>
  <c r="F38" i="14"/>
  <c r="F39" i="14"/>
  <c r="F34" i="14"/>
  <c r="F31" i="14"/>
  <c r="F32" i="14"/>
  <c r="F30" i="14"/>
  <c r="F27" i="14"/>
  <c r="F28" i="14"/>
  <c r="F26" i="14"/>
  <c r="F23" i="14"/>
  <c r="F24" i="14"/>
  <c r="F22" i="14"/>
  <c r="F15" i="14"/>
  <c r="F16" i="14"/>
  <c r="F17" i="14"/>
  <c r="F18" i="14"/>
  <c r="E119" i="14"/>
  <c r="E117" i="14"/>
  <c r="E116" i="14"/>
  <c r="E114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98" i="14"/>
  <c r="E97" i="14"/>
  <c r="E95" i="14"/>
  <c r="E94" i="14"/>
  <c r="E90" i="14"/>
  <c r="E88" i="14"/>
  <c r="E87" i="14"/>
  <c r="E85" i="14"/>
  <c r="E82" i="14"/>
  <c r="E83" i="14"/>
  <c r="E81" i="14"/>
  <c r="E79" i="14"/>
  <c r="E74" i="14"/>
  <c r="E75" i="14"/>
  <c r="E76" i="14"/>
  <c r="E77" i="14"/>
  <c r="E73" i="14"/>
  <c r="E52" i="14"/>
  <c r="E51" i="14"/>
  <c r="E47" i="14"/>
  <c r="E48" i="14"/>
  <c r="E46" i="14"/>
  <c r="E43" i="14"/>
  <c r="E41" i="14"/>
  <c r="E35" i="14"/>
  <c r="E36" i="14"/>
  <c r="E37" i="14"/>
  <c r="E38" i="14"/>
  <c r="E39" i="14"/>
  <c r="E34" i="14"/>
  <c r="E31" i="14"/>
  <c r="E32" i="14"/>
  <c r="E30" i="14"/>
  <c r="E27" i="14"/>
  <c r="E28" i="14"/>
  <c r="E26" i="14"/>
  <c r="E23" i="14"/>
  <c r="E24" i="14"/>
  <c r="E22" i="14"/>
  <c r="E15" i="14"/>
  <c r="E16" i="14"/>
  <c r="E17" i="14"/>
  <c r="E18" i="14"/>
  <c r="H14" i="14"/>
  <c r="G14" i="14"/>
  <c r="F14" i="14"/>
  <c r="E14" i="14"/>
</calcChain>
</file>

<file path=xl/sharedStrings.xml><?xml version="1.0" encoding="utf-8"?>
<sst xmlns="http://schemas.openxmlformats.org/spreadsheetml/2006/main" count="881" uniqueCount="655">
  <si>
    <t>ИЗДЕЛИЯ СОБСТВЕННОГО ПРОИЗВОДСТВА</t>
  </si>
  <si>
    <t>Рисунок</t>
  </si>
  <si>
    <t>Наименование изделия</t>
  </si>
  <si>
    <t>30</t>
  </si>
  <si>
    <t>50</t>
  </si>
  <si>
    <t>40</t>
  </si>
  <si>
    <t>Уголок крепёжный фигурный - УКФ</t>
  </si>
  <si>
    <t>ЛИНЕЙКА "ПОД СТАРИНУ"</t>
  </si>
  <si>
    <t>Петли накладные фигурные</t>
  </si>
  <si>
    <t>Задвижки фигурные</t>
  </si>
  <si>
    <t xml:space="preserve"> </t>
  </si>
  <si>
    <t>Опора для перил</t>
  </si>
  <si>
    <t>Ручка-скоба</t>
  </si>
  <si>
    <t>Уголок декоративный</t>
  </si>
  <si>
    <t>№1</t>
  </si>
  <si>
    <t>№2</t>
  </si>
  <si>
    <t>№3</t>
  </si>
  <si>
    <t>№4</t>
  </si>
  <si>
    <t>№5</t>
  </si>
  <si>
    <t>Базовая</t>
  </si>
  <si>
    <t>Ручка кольцо</t>
  </si>
  <si>
    <t>Накладка накидная</t>
  </si>
  <si>
    <t>20</t>
  </si>
  <si>
    <t>15</t>
  </si>
  <si>
    <t>Щеколда большая</t>
  </si>
  <si>
    <t>10</t>
  </si>
  <si>
    <t>Цифры</t>
  </si>
  <si>
    <t>80</t>
  </si>
  <si>
    <t>Щеколда малая</t>
  </si>
  <si>
    <t>Кронштейн декоративный</t>
  </si>
  <si>
    <t>Ручка мебельная</t>
  </si>
  <si>
    <t>Петли стрелы "ДЕКОР"</t>
  </si>
  <si>
    <t xml:space="preserve">Крепление ступеней фигурное </t>
  </si>
  <si>
    <t>№6</t>
  </si>
  <si>
    <t>Крючки</t>
  </si>
  <si>
    <t>2</t>
  </si>
  <si>
    <t>Ручка-кнопка декоративная</t>
  </si>
  <si>
    <t>2,4</t>
  </si>
  <si>
    <t>0,92</t>
  </si>
  <si>
    <t>4,5</t>
  </si>
  <si>
    <t>Ручка-щеколда</t>
  </si>
  <si>
    <t>0,79</t>
  </si>
  <si>
    <t>Цена от 
10 т.р. 
-20%</t>
  </si>
  <si>
    <t>Цена от 
30 т.р. 
-25%</t>
  </si>
  <si>
    <t>Цена от 
60 т.р. 
-30%</t>
  </si>
  <si>
    <t>Цена от 
100 т.р.                -35%</t>
  </si>
  <si>
    <t>Цена от                170 т.р.                  -40%</t>
  </si>
  <si>
    <t>Вешалки настенные</t>
  </si>
  <si>
    <t xml:space="preserve">  </t>
  </si>
  <si>
    <t xml:space="preserve">   </t>
  </si>
  <si>
    <t xml:space="preserve">черный матовый     </t>
  </si>
  <si>
    <t xml:space="preserve">Вешалка настенная 3К  </t>
  </si>
  <si>
    <t>черный матовый</t>
  </si>
  <si>
    <t xml:space="preserve">Вешалка настенная 2В </t>
  </si>
  <si>
    <t xml:space="preserve">черный матовый                       </t>
  </si>
  <si>
    <t xml:space="preserve">черный матовый    </t>
  </si>
  <si>
    <t>6</t>
  </si>
  <si>
    <t>8</t>
  </si>
  <si>
    <t>МЕБЕЛЬНАЯ ФУРНИТУРА</t>
  </si>
  <si>
    <t>Петля накладная мебельная</t>
  </si>
  <si>
    <t>Петля-стрела двойная мебельная</t>
  </si>
  <si>
    <t>Петля-стрела мебельная</t>
  </si>
  <si>
    <t>СТАВНИ</t>
  </si>
  <si>
    <t>ПОДСТАВКА ПОД ТЕЛЕФОН</t>
  </si>
  <si>
    <t>ДЕКОР ЗАБОРА</t>
  </si>
  <si>
    <t xml:space="preserve"> заказ</t>
  </si>
  <si>
    <t>заказ</t>
  </si>
  <si>
    <t>8 уп в коробке</t>
  </si>
  <si>
    <t>ФЛЮГЕР</t>
  </si>
  <si>
    <t>ДЛЯ ПИКНИКА</t>
  </si>
  <si>
    <t>Крючок накидной плоский</t>
  </si>
  <si>
    <t>Цена от 
10 т.р. 
-5%</t>
  </si>
  <si>
    <t>Цена от 
30 т.р. 
-7%</t>
  </si>
  <si>
    <t>Цена от 
60 т.р. 
-10%</t>
  </si>
  <si>
    <t>РУЧКИ-СКОБЫ</t>
  </si>
  <si>
    <t>РУЧКИ-СКОБЫ (металлические)</t>
  </si>
  <si>
    <t>ПЕТЛИ НАКЛАДНЫЕ</t>
  </si>
  <si>
    <t>ПН5-60 унив. оксид.</t>
  </si>
  <si>
    <t>200/20</t>
  </si>
  <si>
    <t>ПН5-60 унив.цинк.</t>
  </si>
  <si>
    <t xml:space="preserve">ПН5-60 унив. белая </t>
  </si>
  <si>
    <t xml:space="preserve">ПН5-60 унив. зол.металлик </t>
  </si>
  <si>
    <t>ПН5-60 унив. ст.бронза</t>
  </si>
  <si>
    <t>ПН5-60 унив. брон.металлик</t>
  </si>
  <si>
    <t>ПН1-85 Лев/Прав оксид.</t>
  </si>
  <si>
    <t>50/10</t>
  </si>
  <si>
    <t>ПН1-85 Лев/Прав цинк</t>
  </si>
  <si>
    <t>ПН1-85 Лев/Прав белая</t>
  </si>
  <si>
    <t>ПН1-85 Лев/Прав зол.металлик</t>
  </si>
  <si>
    <t>ПН1-85 Лев/Прав ст.бронза</t>
  </si>
  <si>
    <t>ПН1-85 Лев/Прав брон.металлик</t>
  </si>
  <si>
    <t>ПН1-110 Лев/Прав оксид.</t>
  </si>
  <si>
    <t>ПН1-110 Лев/Прав цинк</t>
  </si>
  <si>
    <t>ПН1-110 Лев/Прав белая</t>
  </si>
  <si>
    <t>ПН1-110 Лев/Прав зол.металлик</t>
  </si>
  <si>
    <t>ПН1-110 Лев/Прав ст.бронза</t>
  </si>
  <si>
    <t>ПН1-110 Лев/Прав брон.металлик</t>
  </si>
  <si>
    <t>ПН1-130 Лев/Прав оксид.</t>
  </si>
  <si>
    <t>ПН1-130 Лев/Прав цинк</t>
  </si>
  <si>
    <t>ПН1-130 Лев/Прав белая</t>
  </si>
  <si>
    <t>ПН1-130 Лев/Прав зол.металлик</t>
  </si>
  <si>
    <t>ПН1-130 Лев/Прав ст.бронза</t>
  </si>
  <si>
    <t>ПН1-130 Лев/Прав брон.металлик</t>
  </si>
  <si>
    <t>ШПИНГАЛЕТЫ-ЗАДВИЖКИ</t>
  </si>
  <si>
    <t>ЗТ-40 оксид.</t>
  </si>
  <si>
    <t>100/20</t>
  </si>
  <si>
    <t>ЗТ-40 оцинк.</t>
  </si>
  <si>
    <t>ЗТ-40 белая</t>
  </si>
  <si>
    <t>ЗТ-40 зол.металлик</t>
  </si>
  <si>
    <t>ЗТ-40 ст.бронза</t>
  </si>
  <si>
    <t>ЗТ-40 черный матовый</t>
  </si>
  <si>
    <t>ЗТ-40 бр.металлик</t>
  </si>
  <si>
    <t>ЗТ-82 оксид.</t>
  </si>
  <si>
    <t>ЗТ-82 оцинк.</t>
  </si>
  <si>
    <t>ЗТ-82 белая</t>
  </si>
  <si>
    <t>ЗТ-82 зол.металлик</t>
  </si>
  <si>
    <t>ЗТ-82 ст.бронза</t>
  </si>
  <si>
    <t>ЗТ-82 бр.металлик</t>
  </si>
  <si>
    <t>Задвижка ЗД-100-Пл окс.</t>
  </si>
  <si>
    <t>30/5</t>
  </si>
  <si>
    <t>Задвижка ЗД-100-Пл цинк.</t>
  </si>
  <si>
    <t>Задвижка ЗД-100-Пл золото</t>
  </si>
  <si>
    <t>Задвижка ЗД-100-Пл ст.бронза</t>
  </si>
  <si>
    <t>Задвижка ЗД-110 оксид</t>
  </si>
  <si>
    <t>Задвижка ЗД-110 оцинк</t>
  </si>
  <si>
    <t>Задвижка ЗД-110 зол.металлик</t>
  </si>
  <si>
    <t>Н</t>
  </si>
  <si>
    <t>Задвижка ЗД-110 ст.бронза</t>
  </si>
  <si>
    <t>Задвижка ЗД-110 бр.металлик</t>
  </si>
  <si>
    <t>Задвижка ЗД-110-Пр оксид</t>
  </si>
  <si>
    <t>15/5</t>
  </si>
  <si>
    <t>Задвижка ЗД-110-Пр цинк</t>
  </si>
  <si>
    <t>Задвижка ЗД-110-Пр зол.металлик</t>
  </si>
  <si>
    <t>Задвижка ЗД-110-Пр ст.бронза</t>
  </si>
  <si>
    <t>Задвижка ЗД-110-Пр бр.металлик</t>
  </si>
  <si>
    <t>Задвижка ЗД-100-КР окс.</t>
  </si>
  <si>
    <t>25/5</t>
  </si>
  <si>
    <t>Задвижка ЗД-100-КР оцинк</t>
  </si>
  <si>
    <t>25</t>
  </si>
  <si>
    <t>Задвижка ЗД-100-КР зол.металлик</t>
  </si>
  <si>
    <t>Задвижка ЗД-100-КР ст.бронза</t>
  </si>
  <si>
    <t>Задвижка ЗД-100-КР черный мат</t>
  </si>
  <si>
    <t>Задвижка ЗД-100-КР бронз.мет</t>
  </si>
  <si>
    <t>Задвижка ЗД-110-Гб золот.металлик</t>
  </si>
  <si>
    <t>ПРОЧИЕ СКОБЯНЫЕ ИЗДЕЛИЯ</t>
  </si>
  <si>
    <t>Угольник 75 оксид.</t>
  </si>
  <si>
    <t>500/20</t>
  </si>
  <si>
    <t>Угольник 100 оксид.</t>
  </si>
  <si>
    <t>Тряпкодержатель цинк</t>
  </si>
  <si>
    <t>Ушко двер УД-40-Пл оксид.</t>
  </si>
  <si>
    <t xml:space="preserve">Ушко двер УД-50-Пл оксид. </t>
  </si>
  <si>
    <t>100/10</t>
  </si>
  <si>
    <t>Ушко двер УД-30-ГБ оксид.</t>
  </si>
  <si>
    <t>250/25</t>
  </si>
  <si>
    <t xml:space="preserve">Ушко двер УД-30-Пл оксид. </t>
  </si>
  <si>
    <t>300/20</t>
  </si>
  <si>
    <t>Ушко двер УД-50-Гб оксид.</t>
  </si>
  <si>
    <t>Ушко двер УД-40-ГБ оксид.</t>
  </si>
  <si>
    <t>150/25</t>
  </si>
  <si>
    <t>Система крепежа для заборов</t>
  </si>
  <si>
    <t>Наименование</t>
  </si>
  <si>
    <t>Покрытие</t>
  </si>
  <si>
    <t>А-В-С</t>
  </si>
  <si>
    <t>Кронштейн забора наружный КЗН</t>
  </si>
  <si>
    <t>40-60-174
40-50-174
40-40-174
30-50-174</t>
  </si>
  <si>
    <t>б/п</t>
  </si>
  <si>
    <t>цинк</t>
  </si>
  <si>
    <t>полим.</t>
  </si>
  <si>
    <t>Кронштейн забора внутренний КЗВ</t>
  </si>
  <si>
    <t>40-60-174
40-50-174
40-40-174</t>
  </si>
  <si>
    <t>А-120</t>
  </si>
  <si>
    <t>Соединитель профиля СП</t>
  </si>
  <si>
    <t>30-120
40-120</t>
  </si>
  <si>
    <t>ПРОЧНОСТЬ  И  ПОВЫШЕННЫЙ  СРОК  ЭКСПЛУАТАЦИИ</t>
  </si>
  <si>
    <t>Благодаря высококачественной стали толщиной 2 мм и оригинальной запатентованной конструкции наш кронштейн обладает большей жесткостью и прочностью по сравнению с аналогами.</t>
  </si>
  <si>
    <t>ПРОСТОТА  И  УДОБСТВО МОНТАЖА</t>
  </si>
  <si>
    <t>Вся конструкция забора собирается только шуруповертом на кровельных саморезах 5,5х19 с резинометаллической шайбой. Возможен монтаж ограждения с учетом рельефа местности и под углом 90° и более градусов. Так же можно неоднократно и в кратчайшие сроки монтировать и разбирать конструкции.</t>
  </si>
  <si>
    <t>Конус</t>
  </si>
  <si>
    <t>Стойка универсальная (10-25)</t>
  </si>
  <si>
    <t>Потолочная опора 35/40/45/50</t>
  </si>
  <si>
    <t>Потолочная опора 60/70/80</t>
  </si>
  <si>
    <t>Опора под сыпучий грунт</t>
  </si>
  <si>
    <t>Пробка д.22</t>
  </si>
  <si>
    <t>Труба ПВХ д.25/22, L=1м (за п/м)</t>
  </si>
  <si>
    <t>Стойка на сыпучий грунт ФС-25/30</t>
  </si>
  <si>
    <t>Стойка на сыпучий грунт ФС-30/35</t>
  </si>
  <si>
    <t>Стойка на сыпучий грунт ФС-40/45</t>
  </si>
  <si>
    <t>Стойка на сыпучий грунт ФС-50/55</t>
  </si>
  <si>
    <t>Розница</t>
  </si>
  <si>
    <t>КВАДРАТНЫЕ / ПРЯМОУГОЛЬНЫЕ / ОВАЛЬНЫЕ</t>
  </si>
  <si>
    <t xml:space="preserve">   Заглушка 15x15</t>
  </si>
  <si>
    <t xml:space="preserve">   Заглушка 15х15 наружная </t>
  </si>
  <si>
    <t xml:space="preserve">   Заглушка 20х10</t>
  </si>
  <si>
    <t xml:space="preserve">   Заглушка 20х15</t>
  </si>
  <si>
    <t xml:space="preserve">   Заглушка 20х20</t>
  </si>
  <si>
    <t xml:space="preserve">   Заглушка 20х20 шар</t>
  </si>
  <si>
    <t xml:space="preserve">   Заглушка 20х20 пика</t>
  </si>
  <si>
    <t xml:space="preserve">   Заглушка 25х25</t>
  </si>
  <si>
    <t xml:space="preserve">   Заглушка 25х25 пика</t>
  </si>
  <si>
    <t xml:space="preserve">   Заглушка 25х25 шар</t>
  </si>
  <si>
    <t xml:space="preserve">   Заглушка 25х28</t>
  </si>
  <si>
    <t xml:space="preserve">   Заглушка 25х28 наруж </t>
  </si>
  <si>
    <t xml:space="preserve">   Заглушка 30х15 прямоуг.</t>
  </si>
  <si>
    <t xml:space="preserve">   Заглушка 30x20</t>
  </si>
  <si>
    <t xml:space="preserve">   Заглушка 35x20</t>
  </si>
  <si>
    <t xml:space="preserve">   Заглушка 30х30 шар</t>
  </si>
  <si>
    <t xml:space="preserve">   Заглушка 30x30</t>
  </si>
  <si>
    <t xml:space="preserve">   Заглушка 30х30 наружная</t>
  </si>
  <si>
    <t xml:space="preserve">   Заглушка 35х35</t>
  </si>
  <si>
    <t xml:space="preserve">   Заглушка 40х20 овальная</t>
  </si>
  <si>
    <t xml:space="preserve">   Заглушка 40х20</t>
  </si>
  <si>
    <t xml:space="preserve">   Заглушка 40х20 наружная</t>
  </si>
  <si>
    <t xml:space="preserve">   Заглушка 40х25</t>
  </si>
  <si>
    <t xml:space="preserve">   Заглушка 40х40</t>
  </si>
  <si>
    <t xml:space="preserve">   Заглушка 40х40 шар</t>
  </si>
  <si>
    <t xml:space="preserve">   Заглушка 40х40 внутр. "домик"</t>
  </si>
  <si>
    <t xml:space="preserve">   Заглушка 50х25</t>
  </si>
  <si>
    <t xml:space="preserve">   Заглушка 50х25 наруж</t>
  </si>
  <si>
    <t xml:space="preserve">   Заглушка 50х30</t>
  </si>
  <si>
    <t xml:space="preserve">   Заглушка 50х50</t>
  </si>
  <si>
    <t xml:space="preserve">   Заглушка 50х50 шар</t>
  </si>
  <si>
    <t xml:space="preserve">   Заглушка 50х50 внутр. "домик"</t>
  </si>
  <si>
    <t xml:space="preserve">   Заглушка 50х50 наруж. "домик"</t>
  </si>
  <si>
    <t xml:space="preserve">   Заглушка 58х58</t>
  </si>
  <si>
    <t xml:space="preserve">   Заглушка 60х30</t>
  </si>
  <si>
    <t xml:space="preserve">   Заглушка 60х40</t>
  </si>
  <si>
    <t xml:space="preserve">   Заглушка 60х40 наружная</t>
  </si>
  <si>
    <t xml:space="preserve">   Заглушка 60х60</t>
  </si>
  <si>
    <t xml:space="preserve">   Заглушка 60х60 шар</t>
  </si>
  <si>
    <t xml:space="preserve">   Заглушка 60х60 внутр. "домик" </t>
  </si>
  <si>
    <t xml:space="preserve">   Заглушка 60х60 наруж. "домик"</t>
  </si>
  <si>
    <t xml:space="preserve">   Заглушка 70х70</t>
  </si>
  <si>
    <t xml:space="preserve">   Заглушка 80х40</t>
  </si>
  <si>
    <t xml:space="preserve">   Заглушка 80х60</t>
  </si>
  <si>
    <t xml:space="preserve">   Заглушка 80х80</t>
  </si>
  <si>
    <t xml:space="preserve">   Заглушка 100х50</t>
  </si>
  <si>
    <t xml:space="preserve">   Заглушка 100х100</t>
  </si>
  <si>
    <t xml:space="preserve">   Заглушка 120х120</t>
  </si>
  <si>
    <t xml:space="preserve">   Заглушка 140х140</t>
  </si>
  <si>
    <t xml:space="preserve">   Заглушка 150х100</t>
  </si>
  <si>
    <t xml:space="preserve">   Заглушка 160х160</t>
  </si>
  <si>
    <t>КРУГЛЫЕ</t>
  </si>
  <si>
    <t xml:space="preserve">   Заглушка наружная д.4 (наконечник)</t>
  </si>
  <si>
    <t xml:space="preserve">   Заглушка наружная д.5 (наконечник)</t>
  </si>
  <si>
    <t xml:space="preserve">   Заглушка наружная д.6 (наконечник)</t>
  </si>
  <si>
    <t xml:space="preserve">   Заглушка наружная д.8 (наконечник)</t>
  </si>
  <si>
    <t xml:space="preserve">   Заглушка наружная д.10 (наконечник)</t>
  </si>
  <si>
    <t xml:space="preserve">   Заглушка наружная д.12 (наконечник)</t>
  </si>
  <si>
    <t xml:space="preserve">   Заглушка наружная д.16 (ПВХ)</t>
  </si>
  <si>
    <t xml:space="preserve">   Заглушка наружная д.18 (ПВХ)</t>
  </si>
  <si>
    <t xml:space="preserve">   Заглушка наружная д.18 (сферическая)</t>
  </si>
  <si>
    <t xml:space="preserve">   Заглушка наружная д.20</t>
  </si>
  <si>
    <t xml:space="preserve">   Заглушка наружная д.22 (ПВХ)</t>
  </si>
  <si>
    <t xml:space="preserve">   Заглушка наружная д.25</t>
  </si>
  <si>
    <t xml:space="preserve">   Заглушка наружная д.32</t>
  </si>
  <si>
    <t xml:space="preserve">   Заглушка д.32 (каблук)</t>
  </si>
  <si>
    <t xml:space="preserve">   Заглушка наружная д.38</t>
  </si>
  <si>
    <t xml:space="preserve">   Заглушка   д.10</t>
  </si>
  <si>
    <t xml:space="preserve">   Заглушка   д.12</t>
  </si>
  <si>
    <t xml:space="preserve">   Заглушка   д.14</t>
  </si>
  <si>
    <t xml:space="preserve">   Заглушка   д.16</t>
  </si>
  <si>
    <t xml:space="preserve">   Заглушка   д.16 наруж.</t>
  </si>
  <si>
    <t xml:space="preserve">   Заглушка   д.18</t>
  </si>
  <si>
    <t xml:space="preserve">   Заглушка   д.20</t>
  </si>
  <si>
    <t xml:space="preserve">   Заглушка   д.22</t>
  </si>
  <si>
    <t xml:space="preserve">   Заглушка   д.22 наруж.</t>
  </si>
  <si>
    <t xml:space="preserve">   Заглушка   д.25</t>
  </si>
  <si>
    <t xml:space="preserve">   Заглушка   д.25 наруж.</t>
  </si>
  <si>
    <t xml:space="preserve">   Заглушка   д.25 сфера</t>
  </si>
  <si>
    <t xml:space="preserve">   Заглушка   д.28</t>
  </si>
  <si>
    <t xml:space="preserve">   Заглушка   д.30</t>
  </si>
  <si>
    <t xml:space="preserve">   Заглушка   д.32</t>
  </si>
  <si>
    <t xml:space="preserve">   Заглушка   д.35</t>
  </si>
  <si>
    <t xml:space="preserve">   Заглушка   д.38</t>
  </si>
  <si>
    <t xml:space="preserve">   Заглушка   д.40</t>
  </si>
  <si>
    <t xml:space="preserve">   Заглушка   д.42</t>
  </si>
  <si>
    <t xml:space="preserve">   Заглушка   д.45</t>
  </si>
  <si>
    <t xml:space="preserve">   Заглушка   д.48</t>
  </si>
  <si>
    <t xml:space="preserve">   Заглушка   д.50</t>
  </si>
  <si>
    <t xml:space="preserve">   Заглушка   д.51 ершовая</t>
  </si>
  <si>
    <t xml:space="preserve">   Заглушка   д.57</t>
  </si>
  <si>
    <t xml:space="preserve">   Заглушка   д.60</t>
  </si>
  <si>
    <t xml:space="preserve">   Заглушка   д.73</t>
  </si>
  <si>
    <t xml:space="preserve">   Заглушка   д.76</t>
  </si>
  <si>
    <t xml:space="preserve">   Заглушка   д.76 сфера</t>
  </si>
  <si>
    <t xml:space="preserve">   Заглушка   д.89</t>
  </si>
  <si>
    <t xml:space="preserve">   Заглушка   д.102</t>
  </si>
  <si>
    <t xml:space="preserve">   Заглушка   д.108</t>
  </si>
  <si>
    <t xml:space="preserve">   Заглушка   д.133</t>
  </si>
  <si>
    <t xml:space="preserve">   Заглушка   д.133 сфера</t>
  </si>
  <si>
    <t xml:space="preserve">   Заглушка 20х20 гайка М6</t>
  </si>
  <si>
    <t xml:space="preserve">   Заглушка 20х20 гайка М8</t>
  </si>
  <si>
    <t xml:space="preserve">   Заглушка D=25 гайка М8</t>
  </si>
  <si>
    <t xml:space="preserve">   Заглушка 25х25 гайка М6</t>
  </si>
  <si>
    <t xml:space="preserve">   Заглушка 25х25 гайка М8</t>
  </si>
  <si>
    <t xml:space="preserve">   Заглушка 25х25 гайка М10</t>
  </si>
  <si>
    <t xml:space="preserve">   Заглушка 30х30 гайка М8</t>
  </si>
  <si>
    <t xml:space="preserve">   Заглушка 30х30 гайка М10</t>
  </si>
  <si>
    <t xml:space="preserve">   Заглушка 40х20 гайка М8</t>
  </si>
  <si>
    <t xml:space="preserve">   Заглушка 40х40 гайка М10</t>
  </si>
  <si>
    <t xml:space="preserve">   Заглушка D=51 гайка М8</t>
  </si>
  <si>
    <t xml:space="preserve">   Опора регулируемая D=51</t>
  </si>
  <si>
    <t xml:space="preserve">   Заглушка D=51 гайка М10</t>
  </si>
  <si>
    <t xml:space="preserve">   Опора -болт 18М6х23</t>
  </si>
  <si>
    <t xml:space="preserve">   Опора-болт 30М6х23 </t>
  </si>
  <si>
    <t xml:space="preserve">   Опора винт. М6 х 25</t>
  </si>
  <si>
    <t xml:space="preserve">   Опора винт. М6 х 75</t>
  </si>
  <si>
    <t xml:space="preserve">   Опора винт. М6 х 80</t>
  </si>
  <si>
    <t xml:space="preserve">   Опора винт. М6 х 90</t>
  </si>
  <si>
    <t xml:space="preserve">   Опора винт. М6х110</t>
  </si>
  <si>
    <t xml:space="preserve">   Опора-болт 18М8х23</t>
  </si>
  <si>
    <t xml:space="preserve">   Опора-болт 25М8х23</t>
  </si>
  <si>
    <t xml:space="preserve">   Опора-болт 25М8х38</t>
  </si>
  <si>
    <t xml:space="preserve">   Опора-болт 30М8х18</t>
  </si>
  <si>
    <t xml:space="preserve">   Опора-болт 30М8х23</t>
  </si>
  <si>
    <t xml:space="preserve">   Опора-болт 30М8х38</t>
  </si>
  <si>
    <t xml:space="preserve">   Опора винт. М8х30</t>
  </si>
  <si>
    <t xml:space="preserve">   Опора-болт 40М8х35</t>
  </si>
  <si>
    <t xml:space="preserve">   Опра-болт 30М10х23</t>
  </si>
  <si>
    <t xml:space="preserve">   Опора-болт 40М10х35</t>
  </si>
  <si>
    <t xml:space="preserve">   Опора-болт 50М10х35</t>
  </si>
  <si>
    <t xml:space="preserve">   Опора-болт 40М12х25</t>
  </si>
  <si>
    <t xml:space="preserve">   Опора винт. М10 х 30</t>
  </si>
  <si>
    <t xml:space="preserve">   Опора винт. М10 х 65</t>
  </si>
  <si>
    <t xml:space="preserve">   Опора винт. М10 х 75</t>
  </si>
  <si>
    <t xml:space="preserve">   Опора винт. М12х51</t>
  </si>
  <si>
    <t>КОЛПАЧКИ НА БОЛТ/ГАЙКУ</t>
  </si>
  <si>
    <t xml:space="preserve">   Колпачок на болт/гайку М6 (ключ 10) черный/цв.</t>
  </si>
  <si>
    <t xml:space="preserve">   Колпачок на болт/гайку М8 (ключ 13) черный/цв.</t>
  </si>
  <si>
    <t xml:space="preserve">   Колпачок на болт/гайку М10 (ключ 17) черный/цв.</t>
  </si>
  <si>
    <t xml:space="preserve">   Колпачок на болт/гайку М12 (ключ 19) черный/цв.</t>
  </si>
  <si>
    <t xml:space="preserve">   Колпачок на болт/гайку М10 с крышкой </t>
  </si>
  <si>
    <t xml:space="preserve">   Колпачок на болт/гайку М8 плоский</t>
  </si>
  <si>
    <t xml:space="preserve">   Колпачок на болт/гайку М10 плоский</t>
  </si>
  <si>
    <t>www.noez-zavod.ru</t>
  </si>
  <si>
    <t>Упак. норма, шт.</t>
  </si>
  <si>
    <t>Вес упак., кг.</t>
  </si>
  <si>
    <t>Наш сайт:</t>
  </si>
  <si>
    <t>zakaz@noez-zavod.ru</t>
  </si>
  <si>
    <t>Эл.почта:</t>
  </si>
  <si>
    <t>Пластина крепёжная фигурная - ПКФ</t>
  </si>
  <si>
    <t>Пластина декоративная - ПД</t>
  </si>
  <si>
    <t>Накладки мебельные</t>
  </si>
  <si>
    <t xml:space="preserve">Вешалка настенная 2К                                                                     </t>
  </si>
  <si>
    <t xml:space="preserve">Вешалка настенная 4К   </t>
  </si>
  <si>
    <t xml:space="preserve">Вешалка настенная 3В                                           </t>
  </si>
  <si>
    <t xml:space="preserve">Вешалка настенная 4В                                       </t>
  </si>
  <si>
    <t>Цифры 0,1,2,3,4,5,6,7,8,9, черный
Буквы А, Б, черный
Дробь, черный</t>
  </si>
  <si>
    <t xml:space="preserve">т/ф (831) 274-01-22, (831) 274-00-71 </t>
  </si>
  <si>
    <t xml:space="preserve">Нижегородский Опытно-Экспериментальный Завод </t>
  </si>
  <si>
    <t xml:space="preserve">г. Нижний Новгород, ул. Березовская, д 82а </t>
  </si>
  <si>
    <t xml:space="preserve">Режим работы: с 8.00 до 17.00 - ежедневно, кроме субботы и воскресенья </t>
  </si>
  <si>
    <t>Задвижка накладная "Декор"
ЗН-60 черный матовый</t>
  </si>
  <si>
    <t>Задвижка накладная "Декор"
ЗН-40 черный матовый</t>
  </si>
  <si>
    <t>Задвижка "Декор" ЗД-150-L
черный матовый, бр металлик</t>
  </si>
  <si>
    <t>Крючок 3-х рожковый Кр-3-105
черный матовый</t>
  </si>
  <si>
    <t>Ручка-щеколда "Декор" РЩ-100
черный матовый</t>
  </si>
  <si>
    <t>Ручка-скоба "Дебют 3" РС 200
черный матовый</t>
  </si>
  <si>
    <t>Ручка-скоба "Дебют 3" РС 250
черный матовый</t>
  </si>
  <si>
    <t>Ручка-кнопка "Декор" РКД-130</t>
  </si>
  <si>
    <t>Ручка "Кольцо" РКО-50
черный матовый</t>
  </si>
  <si>
    <t>Петля накладных ставен
угловая верхняя ПСт2УВ
левая / правая.</t>
  </si>
  <si>
    <t>Петля накладных ставен
угловая нижняя ПСт2УН
левая / правая.</t>
  </si>
  <si>
    <t>СТАВНИ (4 мм)</t>
  </si>
  <si>
    <t>КЛЮЧНИЦЫ, КРЮЧКИ</t>
  </si>
  <si>
    <t>Петли-стрелы фигурные</t>
  </si>
  <si>
    <t>Петля-стрела ПС 150-Фр-S
черный матовый, ст.бронза</t>
  </si>
  <si>
    <t>Петля-стрела ПС 200-Фр
черный матовый, ст.бронза</t>
  </si>
  <si>
    <t>Петля-стрела ПС 250-Фр
черный матовый, ст.бронза</t>
  </si>
  <si>
    <t>Петля-стрела ПС 300-Фр
черный матовый, ст.бронза</t>
  </si>
  <si>
    <t>Петля-стрела ПС 350-Фр
черный матовый, ст.бронза</t>
  </si>
  <si>
    <t>Петля-стрела  "Классика" ПС-150
черный матовый</t>
  </si>
  <si>
    <t>Петля-стрела  "Классика" ПС-200
черный матовый</t>
  </si>
  <si>
    <t>Петля-стрела ПС-400
черный матовый</t>
  </si>
  <si>
    <t>Петля-стрела ПС-500
черный матовый</t>
  </si>
  <si>
    <t>Петля-стрела ПС-600
черный матовый</t>
  </si>
  <si>
    <t xml:space="preserve"> УКФ 70-70-60-У
черный матовый</t>
  </si>
  <si>
    <t xml:space="preserve"> УКФ 95-95-80-У
черный матовый</t>
  </si>
  <si>
    <t xml:space="preserve"> УКФ 105-105-100-У
черный матов.</t>
  </si>
  <si>
    <t>ПКФ 135-60
черный матовый</t>
  </si>
  <si>
    <t>ПКФ 180-80
черный матовый</t>
  </si>
  <si>
    <t>ПКФ 205-100
черный матовый</t>
  </si>
  <si>
    <t>ПД 100-25-2
черный матовый</t>
  </si>
  <si>
    <t>ПД 200-25-2
черный матовый</t>
  </si>
  <si>
    <t>ПД 300-25-2
черный матовый</t>
  </si>
  <si>
    <t>ПД 400-25-2
черный матовый</t>
  </si>
  <si>
    <t>ПД 500-25-2
черный матовый</t>
  </si>
  <si>
    <t>ПД 600-25-2
черный матовый</t>
  </si>
  <si>
    <t>ПН 90-Фр унив.
черный матовый</t>
  </si>
  <si>
    <t>ПН 90-Фр унив.
ст.бронза</t>
  </si>
  <si>
    <t>ПН 110-Фр унив.
черный матовый</t>
  </si>
  <si>
    <t>ПН 110-Фр унив.
ст.бронза</t>
  </si>
  <si>
    <t>Задвижка дверная "Классика"
ЗД-140</t>
  </si>
  <si>
    <t>Крючок вешалка КрВ-105
черный матовый</t>
  </si>
  <si>
    <t>старая бронза, бронз металлик</t>
  </si>
  <si>
    <t>УДП 75
черный матовый, ст. бронза</t>
  </si>
  <si>
    <t>УДП 110
черный матовый, ст. бронза</t>
  </si>
  <si>
    <t>УДП 165-S
черный матовый, ст. бронза</t>
  </si>
  <si>
    <t>УДФ 70
черный матовый, ст. бронза</t>
  </si>
  <si>
    <t>УДФ 110
черный матовый, ст. бронза</t>
  </si>
  <si>
    <t>КСФ-50-50-205-S
черный матовый (КОМПЛЕКТ)</t>
  </si>
  <si>
    <t>КД-150-120
ст.бронза, черный матовый</t>
  </si>
  <si>
    <t>КД-200-145
ст.бронза, черный матовый</t>
  </si>
  <si>
    <t>КД-250-175
ст.бронза, черный матовый</t>
  </si>
  <si>
    <t>Крючок накидной плоский КПН-140
Левый / Правый</t>
  </si>
  <si>
    <t>Опора для перил ОП-75
черный матовый, ст. бронза</t>
  </si>
  <si>
    <t>Опора-держатель перил ОДП-75
черный матовый</t>
  </si>
  <si>
    <t>Ручка-скоба "Дебют 2" РС 250
черный матовый, ст. бронза</t>
  </si>
  <si>
    <t>Ручка-скоба "Дебют 2" РС 200
черный матовый, ст. бронза</t>
  </si>
  <si>
    <t>Ручка-скоба "Дебют 2" РС 300
черный матовый, ст. бронза</t>
  </si>
  <si>
    <t>Ручка-скоба "Винтаж 2" РС 200
ст. бронза, черный матовый</t>
  </si>
  <si>
    <t>Ручка-скоба "Винтаж 2" РС 140
ст. бронза, черный матовый</t>
  </si>
  <si>
    <t>Ручка-скоба "Винтаж 2" РС 250
ст. бронза, черный матовый</t>
  </si>
  <si>
    <t>Ручка-скоба "Декор 1" РС 80
черный матовый, ст. бронза</t>
  </si>
  <si>
    <t>Ручка-скоба "Декор 2" РС 100
черный матовый, ст. бронза</t>
  </si>
  <si>
    <t>Ручка-скоба "Декор 2" РС 140
черный матовый, ст. бронза</t>
  </si>
  <si>
    <t>Ручка-скоба "Декор 3" РС 100
черный матовый, ст. бронза</t>
  </si>
  <si>
    <t>Ручка-скоба "Декор 3" РС 140
черный матовый, cт. Бронза</t>
  </si>
  <si>
    <t>Ручка "Кольцо" РКО-90
черный матовый, ст. бронза</t>
  </si>
  <si>
    <t>Ручка мебельная РМ-1
черный матовый</t>
  </si>
  <si>
    <t>Ручка мебельная РМ-1
старая бронза</t>
  </si>
  <si>
    <t>Ручка мебельная РМ-1
бронзовый металлик</t>
  </si>
  <si>
    <t>ПНМ-60
черный матовый</t>
  </si>
  <si>
    <t>ПНМ-75
черный матовый</t>
  </si>
  <si>
    <t>ПС2М-120-SL
черный матовый</t>
  </si>
  <si>
    <t>ПС2М-150-SL
черный матовый</t>
  </si>
  <si>
    <t>ПС2М-90-SL
черный матовый</t>
  </si>
  <si>
    <t>ПСМ-120
черный матовый</t>
  </si>
  <si>
    <t>ПСМ-150
черный матовый</t>
  </si>
  <si>
    <t>ПСМ-90
черный матовый</t>
  </si>
  <si>
    <t>Накладка мебельная К01-100</t>
  </si>
  <si>
    <t>Накладка мебельная К02-100</t>
  </si>
  <si>
    <t>Накладка мебельная К03-100</t>
  </si>
  <si>
    <t>Накладка мебельная К04-100</t>
  </si>
  <si>
    <t>Накладка мебельная К05-100</t>
  </si>
  <si>
    <t>Накладка мебельная К06-100</t>
  </si>
  <si>
    <t>Накладка мебельная К07-70</t>
  </si>
  <si>
    <t>Накладка мебельная К08-90</t>
  </si>
  <si>
    <t>Накладка мебельная К09-90</t>
  </si>
  <si>
    <t>Накладка мебельная П01-150х42</t>
  </si>
  <si>
    <t>Накладка мебельная П02-150х53</t>
  </si>
  <si>
    <t>Накладка мебельная П03-150х59</t>
  </si>
  <si>
    <t>Накладка мебельная П04-150х41</t>
  </si>
  <si>
    <t>Накладка мебельная П05-151х91</t>
  </si>
  <si>
    <t>Накладка мебельная П06-128х37</t>
  </si>
  <si>
    <t>Накладка мебельная П07-200х67</t>
  </si>
  <si>
    <t>Накладка мебельная П08-170х60</t>
  </si>
  <si>
    <t>Накладка мебельная П09-170х75</t>
  </si>
  <si>
    <t>Накладка мебельная П10-265х77</t>
  </si>
  <si>
    <t>Накладка мебельная У01-61</t>
  </si>
  <si>
    <t>Накладка мебельная У02-70</t>
  </si>
  <si>
    <t>Накладка мебельная У03-70</t>
  </si>
  <si>
    <t>Накладка мебельная У2П01-145</t>
  </si>
  <si>
    <t>Накладка мебельная У2П02-145</t>
  </si>
  <si>
    <t>Накладка мебельная У2П03-135</t>
  </si>
  <si>
    <t>Накладка мебельная У3П01-50</t>
  </si>
  <si>
    <t>Накладка мебельная У3П02-30</t>
  </si>
  <si>
    <t>Накладка мебельная У3П03-30</t>
  </si>
  <si>
    <t>Накладка мебельная У3П04-35</t>
  </si>
  <si>
    <t>Петля накладных ставен ПСт2
левая / правая</t>
  </si>
  <si>
    <t xml:space="preserve">Петля-стрела накладных ставен ПССт2
левая / правая                        </t>
  </si>
  <si>
    <t>Петля встроенных ставен угловая верх  ПСт1УВ
левая / правая</t>
  </si>
  <si>
    <t xml:space="preserve">Петля встроенных ставен угловая низ ПСт1УВ
правая / левая </t>
  </si>
  <si>
    <t xml:space="preserve">Петля встроенных  ставен ПСт1
левая / правая </t>
  </si>
  <si>
    <t xml:space="preserve">Петля-стрела встроенных ставен  ПССт1
левая / правая                  </t>
  </si>
  <si>
    <t>Уголок для ставен УСт-220
черный матовый</t>
  </si>
  <si>
    <t xml:space="preserve">Накладка ставен Т-обр. ТСт-220
черный матовый </t>
  </si>
  <si>
    <t>Фиксатор ставен
черный матовый</t>
  </si>
  <si>
    <t>Карта петли прямая 250
черный матовый</t>
  </si>
  <si>
    <t>Карта петли угловая А-250
черный матовый</t>
  </si>
  <si>
    <t>Карта петли угловая В-250
черный матовый</t>
  </si>
  <si>
    <t>Карта петли-стрелы 300
черный матовый</t>
  </si>
  <si>
    <t xml:space="preserve">Опора петли 1-120
черный матовый </t>
  </si>
  <si>
    <t xml:space="preserve">Опора петли 2-120
черный матовый </t>
  </si>
  <si>
    <t>Уголок А 250
черный матовый</t>
  </si>
  <si>
    <t>Уголок Б 250
черный матовый</t>
  </si>
  <si>
    <t>Ключница "Бегемот"
черный матовый</t>
  </si>
  <si>
    <t>Ключница "Дельфин"
черный матовый</t>
  </si>
  <si>
    <t>Ключница "Домик 1"
черный матовый</t>
  </si>
  <si>
    <t>Ключница "Единорог с драконом"
черный матовый</t>
  </si>
  <si>
    <t xml:space="preserve">Ключница "Единорог"
черный матовый </t>
  </si>
  <si>
    <t>Ключница "Киты"-SL НОЭЗ
черный матовый</t>
  </si>
  <si>
    <t>Ключница "Медведь"
черный матовый</t>
  </si>
  <si>
    <t>Ключница "Слон"
черный матовый</t>
  </si>
  <si>
    <t>Крючок хозяйственный "Собачка"
черный матовый</t>
  </si>
  <si>
    <t>Крючок двойной "Дракон"
черный матовый</t>
  </si>
  <si>
    <t>Крючок двойной "Жираф"
черный матовый</t>
  </si>
  <si>
    <t xml:space="preserve">Крючок одинарный "Дракон"
черный матовый </t>
  </si>
  <si>
    <t>Крючок одинарный
"Кот с зонтиком"
черный матовый</t>
  </si>
  <si>
    <t>Крючок одинарный
"Кошка"-SL НОЭЗ
черный матовый</t>
  </si>
  <si>
    <t>Крючок одинарный "Подкова"
черный матовый</t>
  </si>
  <si>
    <t>Крючок одинарный "Рука"
черный матовый</t>
  </si>
  <si>
    <t>Крючок одинарный "Собака"
черный матовый</t>
  </si>
  <si>
    <t>Крючок одинарный "Сова"
черный матовый</t>
  </si>
  <si>
    <t>Крючок одинарный "Фея"
черный матовый</t>
  </si>
  <si>
    <t>Крючок одинарный "Якорь"
черный матовый</t>
  </si>
  <si>
    <t>Флюгер "Парусник"
черный матовый</t>
  </si>
  <si>
    <t>Флюгер "Рыбка"
черный матовый</t>
  </si>
  <si>
    <t>Флюгер "Трубочист"
черный матовый</t>
  </si>
  <si>
    <t>Флюгер "Флаг"
черный матовый</t>
  </si>
  <si>
    <t>Вилка для жарки на костре 1150
(2шт) комплект</t>
  </si>
  <si>
    <t>Тубус картонный D73х1150
"золото" FF</t>
  </si>
  <si>
    <t>Вилка для жарки на костре 1005
в тубусе (5 шт)</t>
  </si>
  <si>
    <t>Щеколда большая ЩБ-250-Л-S
черный матовый</t>
  </si>
  <si>
    <t>Щеколда большая ЩБ-250-П-S
черный матовый</t>
  </si>
  <si>
    <t>Щеколда малая ЩМ-120
черный матовый, ст. бронза</t>
  </si>
  <si>
    <t>Накладка накидная НН-150
черный матовый, ст. бронза</t>
  </si>
  <si>
    <t>Накладка накидная НН-200
черный матовый, ст. бронза</t>
  </si>
  <si>
    <t>Ручка мебельная "Готика" РВ-55
черный матовый</t>
  </si>
  <si>
    <t>Ручка мебельная "Готика" РВ-85
черный матовый</t>
  </si>
  <si>
    <t>Ручка мебельная "Готика" РГ-100
черный матовый</t>
  </si>
  <si>
    <t>Ручка мебельная "Классика" РВ-105
черный матовый</t>
  </si>
  <si>
    <t xml:space="preserve">Ручка мебельная "Классика" РВ-65
черный матовый </t>
  </si>
  <si>
    <t>Ручка мебельная "Классика" РГ-105
черный матовый</t>
  </si>
  <si>
    <t>ПНМК-77 "Классика"
черный матовый</t>
  </si>
  <si>
    <t>ПНМК-93 "Классика"
черный матовый</t>
  </si>
  <si>
    <t>ПСМК-120 "Классика"
черный матовый</t>
  </si>
  <si>
    <t>ПСМК-150 "Классика"
черный матовый</t>
  </si>
  <si>
    <t>ПСМК-90 "Классика"
черный матовый</t>
  </si>
  <si>
    <t>Подставка под телефон "Бык"
черный матовый, бронз металлик</t>
  </si>
  <si>
    <t>Подставка под телефон "Бычок"
черный матовый, бронз металлик</t>
  </si>
  <si>
    <t>Подставка под телефон "Телефон"
черный матовый, бронз металлик</t>
  </si>
  <si>
    <t>Подставка под телефон "Кошка"
черный матовый, бронз металлик</t>
  </si>
  <si>
    <t>Подставка под телефон "Подкова"
черный матовый, бронз металлик</t>
  </si>
  <si>
    <t>Подставка под телефон "Плейбой"
черный матовый</t>
  </si>
  <si>
    <t>Подставка под телефон "Виват"
черный матовый</t>
  </si>
  <si>
    <t>Подставка под телефон
"За Победу"
черный матовый</t>
  </si>
  <si>
    <t>Ключница "Ключ"
черный матовый
золото
бронз металлик</t>
  </si>
  <si>
    <t>Ключница "Котята"
черный матовый
золото
бронз металлик</t>
  </si>
  <si>
    <t>Ключница "Мышата"
черный матовый
золото
бронз металлик</t>
  </si>
  <si>
    <t>Ключница "Парусник"
черный матовый
золото
бронз металлик</t>
  </si>
  <si>
    <t>Ключница "Собачка"
черный матовый
золото
бронз металлик</t>
  </si>
  <si>
    <t>Ключница "Совы"
черный матовый
золото
бронз металлик</t>
  </si>
  <si>
    <t xml:space="preserve">Декор "Герань" бордюр 500
черный </t>
  </si>
  <si>
    <t>Декор "Герань" угловой 250
черный</t>
  </si>
  <si>
    <t xml:space="preserve">Декор "Герань" центральный 700
черный </t>
  </si>
  <si>
    <t>Декор "Лилия" угловой 250
черный</t>
  </si>
  <si>
    <t>Декор "Лилия" центральный 500
черный</t>
  </si>
  <si>
    <t>Декор "Орхидея" угловой 250
черный</t>
  </si>
  <si>
    <t>Декор "Орхидея" центральный 500
черный</t>
  </si>
  <si>
    <t>Декор "Пихта" бордюр 500
черный</t>
  </si>
  <si>
    <t>Декор "Пихта" угловой 250
черный</t>
  </si>
  <si>
    <t>Декор "Пихта" центральный 700
черный</t>
  </si>
  <si>
    <t>Декор "Репейник" угловой 250
черный</t>
  </si>
  <si>
    <t>Декор "Репейник" центральный 500
черный</t>
  </si>
  <si>
    <t>Ручка-скоба РС-80 плоская</t>
  </si>
  <si>
    <t>Ручка-скоба РС-100 плоская</t>
  </si>
  <si>
    <t>Ручка-скоба РС-140 плоская</t>
  </si>
  <si>
    <t xml:space="preserve">Ручка-скоба РС-80 ТР </t>
  </si>
  <si>
    <t xml:space="preserve">Ручка-скоба РС-100 ТР </t>
  </si>
  <si>
    <t xml:space="preserve">Ручка-скоба РС-140 ТР </t>
  </si>
  <si>
    <t>Ручка-скоба РС-200 ТР</t>
  </si>
  <si>
    <t>Ручка-скоба РС-300 ТР</t>
  </si>
  <si>
    <t>Ручка-скоба "Винтаж" РС140</t>
  </si>
  <si>
    <t>Ручка-скоба "Винтаж" РС200</t>
  </si>
  <si>
    <t>Ручка-скоба "Винтаж" РС250</t>
  </si>
  <si>
    <t>Ручка-скоба "Винтаж" РС300</t>
  </si>
  <si>
    <t>Ручка-скоба  РС140-ТР-2
бук окс. лак</t>
  </si>
  <si>
    <t>Ручка-скоба банная РС-180
Плоская</t>
  </si>
  <si>
    <t>Ручка-скоба банная РС-200
Плоская</t>
  </si>
  <si>
    <t>Ручка-скоба банная РС-140-ТР
Резная</t>
  </si>
  <si>
    <t>Ручка-скоба банная РС-200-ТР
Резная</t>
  </si>
  <si>
    <t>Ручка-скоба РС 80 белый</t>
  </si>
  <si>
    <t>Ручка-скоба РС 80 зол.металлик</t>
  </si>
  <si>
    <t>Ручка-скоба РС 80 ст.бронза</t>
  </si>
  <si>
    <t>Ручка-скоба РС 80 брон. металлик</t>
  </si>
  <si>
    <t>Ручка-скоба РС 80 оцинк.</t>
  </si>
  <si>
    <t>Ручка-скоба РС 80 оксид</t>
  </si>
  <si>
    <t>Ручка-скоба РС 80 «Техно» цинк</t>
  </si>
  <si>
    <t>Ручка-скоба РСМ-80
черн.матовый, бронз. металлик</t>
  </si>
  <si>
    <t>Ручка-скоба РСМ-100
черн.матовый, бронз. металлик</t>
  </si>
  <si>
    <t>Ручка-скоба РСМ-140
черн.матовый, бронз. металлик</t>
  </si>
  <si>
    <t>Ручка-скоба РСМ2-140
черн.матовый, бронз металлик
белая</t>
  </si>
  <si>
    <t>Ручка-скоба РСМ2-100
черн.матовый, бронз металлик
белая</t>
  </si>
  <si>
    <t>Задвижка ЗД-100-Пл черный</t>
  </si>
  <si>
    <t>Задвижка ЗД-100-Пл бр.металлик</t>
  </si>
  <si>
    <t>Задвижка ЗД-110-Уд
черный матовый / цинк</t>
  </si>
  <si>
    <t>Задвижка ЗД-100-КР черный / цинк</t>
  </si>
  <si>
    <t>Задвижка ЗД-100-Пл черный / цинк</t>
  </si>
  <si>
    <t>Задвижка ЗД-110 черный / цинк</t>
  </si>
  <si>
    <t>Задвижка ЗД-110-Пр черный / цинк</t>
  </si>
  <si>
    <t>Задвижка ЗД-110-Уд
ст.бронза</t>
  </si>
  <si>
    <t>Задвижка ЗД-110-Уд
бр.металлик</t>
  </si>
  <si>
    <t>Задвижка ЗД-110-Уд
золот.металлик</t>
  </si>
  <si>
    <t>Задвижка ЗД-110-Гб
черный матовый</t>
  </si>
  <si>
    <t>Задвижка ЗД-110-Гб
ст.бронза</t>
  </si>
  <si>
    <t>Задвижка ЗД-110-Гб
бр.металлик</t>
  </si>
  <si>
    <t>Задвижка ЗД-110-Гб
черный / цинк</t>
  </si>
  <si>
    <t>Фиксатор засов ворот вертикальный
ФЗВ 700х22
цинк</t>
  </si>
  <si>
    <t>Засов-задвижка ворот ЗЗВ-470
черный матовый</t>
  </si>
  <si>
    <t xml:space="preserve">Упор воротный НОЭЗ УВ-200-SL
черный / белый </t>
  </si>
  <si>
    <t>Проушины с фиксатором
черный матовый
бронз металлик
цинк</t>
  </si>
  <si>
    <t xml:space="preserve">Набор для крепления кровли d-25 </t>
  </si>
  <si>
    <t>Цепочка дверная ЦД 100
цинк</t>
  </si>
  <si>
    <t xml:space="preserve">Защелка калитки ЗК-230
цинк </t>
  </si>
  <si>
    <t>Защелка калитки  ЗК-230
черный матовый</t>
  </si>
  <si>
    <t>Крепление ступеней  КС-30-30-200
цинк</t>
  </si>
  <si>
    <t>Ручка для погреба  РП-80 SL
цинк</t>
  </si>
  <si>
    <t>Крючок одинарный Кр-55
черный матовый
броновый металлик
золотой металлик
белый
цинк</t>
  </si>
  <si>
    <t>Размеры</t>
  </si>
  <si>
    <t>Цена от 
100 т.р.                -13%</t>
  </si>
  <si>
    <t>Цена от                170 т.р.                  -20%</t>
  </si>
  <si>
    <t>Цена от 
10 т.р. 
-10%</t>
  </si>
  <si>
    <t>Цена от 
30 т.р. 
-15%</t>
  </si>
  <si>
    <t>Цена от 
60 т.р. 
-20%</t>
  </si>
  <si>
    <t>Цена от 
100 т.р.                -23%</t>
  </si>
  <si>
    <t>Цена от                170 т.р.                  -30%</t>
  </si>
  <si>
    <t>Цена от 
10 т.р. 
-8%</t>
  </si>
  <si>
    <t>Цена от 
30 т.р. 
-20%</t>
  </si>
  <si>
    <t>Цена от 
60 т.р. 
-32%</t>
  </si>
  <si>
    <t>Цена от 
100 т.р.                -40%</t>
  </si>
  <si>
    <t>Цена от                170 т.р.                  -45%</t>
  </si>
  <si>
    <t>Зажим для греющего кабеля
цинк</t>
  </si>
  <si>
    <t xml:space="preserve">Зажим для греющего кабеля
RAL </t>
  </si>
  <si>
    <t>Фиксаторы для арматуры</t>
  </si>
  <si>
    <t>Цена от 
10 т.р. 
-30%</t>
  </si>
  <si>
    <t>Цена от 
30 т.р. 
-36%</t>
  </si>
  <si>
    <t>Цена от 
60 т.р. 
-42%</t>
  </si>
  <si>
    <t>Цена от 
100 т.р.                -45%</t>
  </si>
  <si>
    <t xml:space="preserve">Цена от 
10 т.р. </t>
  </si>
  <si>
    <t>Цена от 
30 т.р.</t>
  </si>
  <si>
    <t>Цена от 
60 т.р.</t>
  </si>
  <si>
    <t xml:space="preserve">Цена от 
100 т.р.              </t>
  </si>
  <si>
    <t>Труба ПВХ</t>
  </si>
  <si>
    <t>Звездочка 25</t>
  </si>
  <si>
    <t>Звездочка 30</t>
  </si>
  <si>
    <t>Звездочка 35</t>
  </si>
  <si>
    <t>Звездочк а50</t>
  </si>
  <si>
    <t>Стульчик 15</t>
  </si>
  <si>
    <t>Стульчик 20</t>
  </si>
  <si>
    <t>Стульчик 25</t>
  </si>
  <si>
    <t>Стульчик 30</t>
  </si>
  <si>
    <t>Стульчик 35</t>
  </si>
  <si>
    <t>Стульчик 40</t>
  </si>
  <si>
    <t>Круглый 15</t>
  </si>
  <si>
    <t>Круглый 30</t>
  </si>
  <si>
    <t>Треугольник 15</t>
  </si>
  <si>
    <t>Треугольник 25</t>
  </si>
  <si>
    <t xml:space="preserve">   Заглушка 20х20 опора внешняя</t>
  </si>
  <si>
    <t xml:space="preserve">   Заглушка 25х25 опора внешняя</t>
  </si>
  <si>
    <t xml:space="preserve">   Заглушка 30x15 овал</t>
  </si>
  <si>
    <t xml:space="preserve">   Заглушка 60х60 наруж. "колпак"</t>
  </si>
  <si>
    <t xml:space="preserve">   Заглушка 80х80 внутр. "домик"</t>
  </si>
  <si>
    <t xml:space="preserve">   Заглушка 80х80 наруж. "колпак"</t>
  </si>
  <si>
    <t xml:space="preserve">   Заглушка 100х100 внутр. "домик"</t>
  </si>
  <si>
    <t xml:space="preserve">   Заглушка 100х100 наруж. "колпак"</t>
  </si>
  <si>
    <t>С ВИНТОМ / С ГАЙКОЙ</t>
  </si>
  <si>
    <t>от
100 шт
1 т.р.</t>
  </si>
  <si>
    <t>от
500 шт
10 т.р.</t>
  </si>
  <si>
    <t>от
1000 шт
30 т.р.</t>
  </si>
  <si>
    <t>от
3000 шт
60 т.р.</t>
  </si>
  <si>
    <t>от
5000 шт
100 т.р.</t>
  </si>
  <si>
    <t>Крепеж кабеля обогрева кровли</t>
  </si>
  <si>
    <t>ФИКСАТОРЫ ДЛЯ АРМАТУРЫ</t>
  </si>
  <si>
    <t>ЗАГЛУШКИ ДЛЯ ТРУБ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</si>
</sst>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4" x14ac:knownFonts="1">
    <font>
      <sz val="10"/>
      <name val="Arial"/>
      <family val="2"/>
      <charset val="177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8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177"/>
    </font>
    <font>
      <b/>
      <sz val="12"/>
      <name val="Tahoma"/>
      <family val="2"/>
      <charset val="204"/>
    </font>
    <font>
      <u/>
      <sz val="7"/>
      <color indexed="12"/>
      <name val="Arial"/>
      <family val="2"/>
      <charset val="177"/>
    </font>
    <font>
      <sz val="12"/>
      <color indexed="0"/>
      <name val="Arial"/>
      <family val="2"/>
      <charset val="204"/>
    </font>
    <font>
      <b/>
      <sz val="10"/>
      <color indexed="9"/>
      <name val="Tahoma"/>
      <family val="2"/>
      <charset val="204"/>
    </font>
    <font>
      <sz val="12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177"/>
    </font>
    <font>
      <u/>
      <sz val="9"/>
      <color indexed="12"/>
      <name val="Tahoma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20"/>
      <name val="Arial"/>
      <family val="2"/>
      <charset val="204"/>
    </font>
    <font>
      <b/>
      <sz val="20"/>
      <name val="Tahoma"/>
      <family val="2"/>
      <charset val="204"/>
    </font>
    <font>
      <b/>
      <sz val="11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indexed="9"/>
      <name val="Tahoma"/>
      <family val="2"/>
      <charset val="204"/>
    </font>
    <font>
      <b/>
      <sz val="18"/>
      <name val="Tahoma"/>
      <family val="2"/>
      <charset val="204"/>
    </font>
    <font>
      <sz val="11"/>
      <name val="Tahoma"/>
      <family val="2"/>
      <charset val="204"/>
    </font>
    <font>
      <sz val="14"/>
      <name val="Arial"/>
      <family val="2"/>
      <charset val="177"/>
    </font>
    <font>
      <sz val="13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222222"/>
      <name val="Tahoma"/>
      <family val="2"/>
      <charset val="204"/>
    </font>
    <font>
      <b/>
      <sz val="14"/>
      <color theme="0"/>
      <name val="Tahoma"/>
      <family val="2"/>
      <charset val="204"/>
    </font>
    <font>
      <b/>
      <sz val="14"/>
      <color rgb="FF222222"/>
      <name val="Tahoma"/>
      <family val="2"/>
      <charset val="204"/>
    </font>
    <font>
      <sz val="10"/>
      <color rgb="FFFF0000"/>
      <name val="Tahoma"/>
      <family val="2"/>
      <charset val="204"/>
    </font>
    <font>
      <sz val="14"/>
      <color theme="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2"/>
      <color theme="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43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5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55"/>
      </patternFill>
    </fill>
    <fill>
      <patternFill patternType="solid">
        <fgColor theme="9" tint="0.39997558519241921"/>
        <bgColor indexed="55"/>
      </patternFill>
    </fill>
    <fill>
      <patternFill patternType="solid">
        <fgColor theme="9" tint="0.59999389629810485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>
      <alignment horizontal="left" vertical="top" wrapText="1"/>
    </xf>
    <xf numFmtId="0" fontId="7" fillId="0" borderId="0"/>
    <xf numFmtId="0" fontId="34" fillId="0" borderId="0"/>
    <xf numFmtId="0" fontId="7" fillId="0" borderId="0"/>
    <xf numFmtId="0" fontId="7" fillId="0" borderId="0"/>
  </cellStyleXfs>
  <cellXfs count="672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35" fillId="0" borderId="0" xfId="0" applyFont="1"/>
    <xf numFmtId="0" fontId="3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17" fillId="0" borderId="0" xfId="0" applyFont="1"/>
    <xf numFmtId="0" fontId="0" fillId="0" borderId="0" xfId="0" applyFont="1"/>
    <xf numFmtId="0" fontId="19" fillId="0" borderId="0" xfId="0" applyFont="1" applyBorder="1" applyAlignment="1">
      <alignment vertical="center"/>
    </xf>
    <xf numFmtId="0" fontId="19" fillId="0" borderId="0" xfId="0" applyFont="1"/>
    <xf numFmtId="0" fontId="1" fillId="4" borderId="1" xfId="0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18" fillId="0" borderId="0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4" fontId="20" fillId="5" borderId="3" xfId="0" applyNumberFormat="1" applyFont="1" applyFill="1" applyBorder="1" applyAlignment="1">
      <alignment horizontal="center" vertical="center" wrapText="1"/>
    </xf>
    <xf numFmtId="4" fontId="20" fillId="5" borderId="4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16" fontId="1" fillId="4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4" fontId="2" fillId="5" borderId="8" xfId="0" applyNumberFormat="1" applyFont="1" applyFill="1" applyBorder="1" applyAlignment="1">
      <alignment horizontal="center" vertical="center" wrapText="1"/>
    </xf>
    <xf numFmtId="4" fontId="1" fillId="5" borderId="8" xfId="0" applyNumberFormat="1" applyFont="1" applyFill="1" applyBorder="1" applyAlignment="1">
      <alignment horizontal="center" vertical="center" wrapText="1"/>
    </xf>
    <xf numFmtId="4" fontId="1" fillId="5" borderId="9" xfId="0" applyNumberFormat="1" applyFont="1" applyFill="1" applyBorder="1" applyAlignment="1">
      <alignment horizontal="center" vertical="center" wrapText="1"/>
    </xf>
    <xf numFmtId="4" fontId="2" fillId="5" borderId="10" xfId="0" applyNumberFormat="1" applyFont="1" applyFill="1" applyBorder="1" applyAlignment="1">
      <alignment horizontal="center" vertical="center" wrapText="1"/>
    </xf>
    <xf numFmtId="4" fontId="1" fillId="5" borderId="10" xfId="0" applyNumberFormat="1" applyFont="1" applyFill="1" applyBorder="1" applyAlignment="1">
      <alignment horizontal="center" vertical="center" wrapText="1"/>
    </xf>
    <xf numFmtId="4" fontId="1" fillId="5" borderId="11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/>
    </xf>
    <xf numFmtId="4" fontId="1" fillId="5" borderId="4" xfId="0" applyNumberFormat="1" applyFont="1" applyFill="1" applyBorder="1" applyAlignment="1">
      <alignment horizontal="center" vertical="center" wrapText="1"/>
    </xf>
    <xf numFmtId="4" fontId="1" fillId="5" borderId="13" xfId="0" applyNumberFormat="1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164" fontId="1" fillId="6" borderId="13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left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15" xfId="0" applyNumberFormat="1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 wrapText="1"/>
    </xf>
    <xf numFmtId="4" fontId="1" fillId="5" borderId="19" xfId="0" applyNumberFormat="1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4" fillId="0" borderId="0" xfId="0" applyFont="1"/>
    <xf numFmtId="0" fontId="1" fillId="0" borderId="0" xfId="0" applyFont="1"/>
    <xf numFmtId="0" fontId="26" fillId="0" borderId="0" xfId="0" applyFont="1" applyFill="1" applyBorder="1" applyAlignment="1">
      <alignment horizontal="center" vertical="center" wrapText="1"/>
    </xf>
    <xf numFmtId="4" fontId="27" fillId="5" borderId="3" xfId="0" applyNumberFormat="1" applyFont="1" applyFill="1" applyBorder="1" applyAlignment="1">
      <alignment horizontal="center" vertical="center" wrapText="1"/>
    </xf>
    <xf numFmtId="4" fontId="27" fillId="5" borderId="4" xfId="0" applyNumberFormat="1" applyFont="1" applyFill="1" applyBorder="1" applyAlignment="1">
      <alignment horizontal="center" vertical="center" wrapText="1"/>
    </xf>
    <xf numFmtId="4" fontId="27" fillId="5" borderId="21" xfId="0" applyNumberFormat="1" applyFont="1" applyFill="1" applyBorder="1" applyAlignment="1">
      <alignment horizontal="center" vertical="center" wrapText="1"/>
    </xf>
    <xf numFmtId="4" fontId="2" fillId="5" borderId="20" xfId="0" applyNumberFormat="1" applyFont="1" applyFill="1" applyBorder="1" applyAlignment="1">
      <alignment horizontal="center" vertical="center" wrapText="1"/>
    </xf>
    <xf numFmtId="4" fontId="5" fillId="5" borderId="18" xfId="0" applyNumberFormat="1" applyFont="1" applyFill="1" applyBorder="1" applyAlignment="1">
      <alignment horizontal="center" vertical="center" wrapText="1"/>
    </xf>
    <xf numFmtId="4" fontId="5" fillId="5" borderId="22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vertical="center"/>
    </xf>
    <xf numFmtId="164" fontId="13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/>
    <xf numFmtId="0" fontId="1" fillId="5" borderId="23" xfId="0" applyFont="1" applyFill="1" applyBorder="1" applyAlignment="1">
      <alignment horizontal="left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left" vertical="center" wrapText="1"/>
    </xf>
    <xf numFmtId="4" fontId="1" fillId="5" borderId="28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left" vertical="center" wrapText="1"/>
    </xf>
    <xf numFmtId="4" fontId="2" fillId="5" borderId="29" xfId="0" applyNumberFormat="1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4" fontId="2" fillId="5" borderId="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4" fontId="2" fillId="5" borderId="29" xfId="0" applyNumberFormat="1" applyFont="1" applyFill="1" applyBorder="1" applyAlignment="1">
      <alignment horizontal="center" vertical="center" wrapText="1"/>
    </xf>
    <xf numFmtId="49" fontId="1" fillId="6" borderId="17" xfId="0" applyNumberFormat="1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1" fillId="6" borderId="12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 wrapText="1"/>
    </xf>
    <xf numFmtId="49" fontId="1" fillId="6" borderId="14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1" fillId="0" borderId="31" xfId="0" applyFont="1" applyBorder="1"/>
    <xf numFmtId="0" fontId="1" fillId="0" borderId="32" xfId="0" applyFont="1" applyFill="1" applyBorder="1" applyAlignment="1">
      <alignment vertical="center"/>
    </xf>
    <xf numFmtId="0" fontId="1" fillId="5" borderId="33" xfId="0" applyFont="1" applyFill="1" applyBorder="1" applyAlignment="1">
      <alignment horizontal="left" vertical="center" wrapText="1"/>
    </xf>
    <xf numFmtId="49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/>
    </xf>
    <xf numFmtId="0" fontId="1" fillId="0" borderId="36" xfId="0" applyFont="1" applyBorder="1"/>
    <xf numFmtId="0" fontId="1" fillId="5" borderId="37" xfId="0" applyFont="1" applyFill="1" applyBorder="1" applyAlignment="1">
      <alignment horizontal="left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 wrapText="1"/>
    </xf>
    <xf numFmtId="0" fontId="1" fillId="0" borderId="5" xfId="0" applyFont="1" applyBorder="1"/>
    <xf numFmtId="49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/>
    <xf numFmtId="0" fontId="2" fillId="5" borderId="3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1" fillId="5" borderId="21" xfId="0" applyNumberFormat="1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1" fillId="5" borderId="22" xfId="0" applyNumberFormat="1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left" vertical="center" wrapText="1"/>
    </xf>
    <xf numFmtId="49" fontId="1" fillId="6" borderId="42" xfId="0" applyNumberFormat="1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/>
    </xf>
    <xf numFmtId="49" fontId="1" fillId="6" borderId="43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vertical="center"/>
    </xf>
    <xf numFmtId="4" fontId="2" fillId="5" borderId="8" xfId="0" applyNumberFormat="1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 wrapText="1"/>
    </xf>
    <xf numFmtId="1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1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1" fillId="6" borderId="42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0" borderId="32" xfId="0" applyFont="1" applyFill="1" applyBorder="1"/>
    <xf numFmtId="0" fontId="1" fillId="6" borderId="34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/>
    </xf>
    <xf numFmtId="0" fontId="1" fillId="0" borderId="38" xfId="0" applyFont="1" applyFill="1" applyBorder="1"/>
    <xf numFmtId="0" fontId="1" fillId="5" borderId="8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 wrapText="1"/>
    </xf>
    <xf numFmtId="164" fontId="1" fillId="6" borderId="39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/>
    </xf>
    <xf numFmtId="0" fontId="1" fillId="5" borderId="37" xfId="0" applyFont="1" applyFill="1" applyBorder="1" applyAlignment="1">
      <alignment horizontal="left" vertical="center"/>
    </xf>
    <xf numFmtId="0" fontId="1" fillId="6" borderId="38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/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/>
    </xf>
    <xf numFmtId="2" fontId="2" fillId="5" borderId="29" xfId="0" applyNumberFormat="1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38" fillId="0" borderId="32" xfId="0" applyFont="1" applyFill="1" applyBorder="1" applyAlignment="1">
      <alignment vertical="center"/>
    </xf>
    <xf numFmtId="0" fontId="41" fillId="5" borderId="34" xfId="0" applyFont="1" applyFill="1" applyBorder="1" applyAlignment="1">
      <alignment horizontal="left" vertical="center" wrapText="1"/>
    </xf>
    <xf numFmtId="4" fontId="42" fillId="5" borderId="10" xfId="0" applyNumberFormat="1" applyFont="1" applyFill="1" applyBorder="1" applyAlignment="1">
      <alignment horizontal="center" vertical="center" wrapText="1"/>
    </xf>
    <xf numFmtId="4" fontId="41" fillId="5" borderId="10" xfId="0" applyNumberFormat="1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/>
    </xf>
    <xf numFmtId="0" fontId="38" fillId="6" borderId="35" xfId="0" applyFont="1" applyFill="1" applyBorder="1" applyAlignment="1">
      <alignment horizontal="center" vertical="center"/>
    </xf>
    <xf numFmtId="0" fontId="41" fillId="5" borderId="37" xfId="0" applyFont="1" applyFill="1" applyBorder="1" applyAlignment="1">
      <alignment horizontal="left" vertical="center" wrapText="1"/>
    </xf>
    <xf numFmtId="4" fontId="42" fillId="5" borderId="8" xfId="0" applyNumberFormat="1" applyFont="1" applyFill="1" applyBorder="1" applyAlignment="1">
      <alignment horizontal="center" vertical="center" wrapText="1"/>
    </xf>
    <xf numFmtId="4" fontId="41" fillId="5" borderId="8" xfId="0" applyNumberFormat="1" applyFont="1" applyFill="1" applyBorder="1" applyAlignment="1">
      <alignment horizontal="center" vertical="center" wrapText="1"/>
    </xf>
    <xf numFmtId="0" fontId="41" fillId="6" borderId="8" xfId="0" applyFont="1" applyFill="1" applyBorder="1" applyAlignment="1">
      <alignment horizontal="center" vertical="center"/>
    </xf>
    <xf numFmtId="0" fontId="38" fillId="6" borderId="39" xfId="0" applyFont="1" applyFill="1" applyBorder="1" applyAlignment="1">
      <alignment horizontal="center" vertical="center"/>
    </xf>
    <xf numFmtId="4" fontId="2" fillId="5" borderId="10" xfId="0" applyNumberFormat="1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" fontId="1" fillId="5" borderId="8" xfId="0" applyNumberFormat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4" fontId="1" fillId="5" borderId="10" xfId="0" applyNumberFormat="1" applyFont="1" applyFill="1" applyBorder="1" applyAlignment="1">
      <alignment horizontal="center" vertical="center"/>
    </xf>
    <xf numFmtId="4" fontId="42" fillId="5" borderId="8" xfId="0" applyNumberFormat="1" applyFont="1" applyFill="1" applyBorder="1" applyAlignment="1">
      <alignment horizontal="center" vertical="center"/>
    </xf>
    <xf numFmtId="4" fontId="41" fillId="5" borderId="8" xfId="0" applyNumberFormat="1" applyFont="1" applyFill="1" applyBorder="1" applyAlignment="1">
      <alignment horizontal="center" vertical="center"/>
    </xf>
    <xf numFmtId="4" fontId="42" fillId="5" borderId="10" xfId="0" applyNumberFormat="1" applyFont="1" applyFill="1" applyBorder="1" applyAlignment="1">
      <alignment horizontal="center" vertical="center"/>
    </xf>
    <xf numFmtId="4" fontId="41" fillId="5" borderId="10" xfId="0" applyNumberFormat="1" applyFont="1" applyFill="1" applyBorder="1" applyAlignment="1">
      <alignment horizontal="center" vertical="center"/>
    </xf>
    <xf numFmtId="4" fontId="41" fillId="5" borderId="11" xfId="0" applyNumberFormat="1" applyFont="1" applyFill="1" applyBorder="1" applyAlignment="1">
      <alignment horizontal="center" vertical="center" wrapText="1"/>
    </xf>
    <xf numFmtId="4" fontId="41" fillId="5" borderId="9" xfId="0" applyNumberFormat="1" applyFont="1" applyFill="1" applyBorder="1" applyAlignment="1">
      <alignment horizontal="center" vertical="center" wrapText="1"/>
    </xf>
    <xf numFmtId="0" fontId="41" fillId="6" borderId="34" xfId="0" applyFont="1" applyFill="1" applyBorder="1" applyAlignment="1">
      <alignment horizontal="center" vertical="center"/>
    </xf>
    <xf numFmtId="0" fontId="41" fillId="6" borderId="38" xfId="0" applyFont="1" applyFill="1" applyBorder="1" applyAlignment="1">
      <alignment horizontal="center" vertical="center"/>
    </xf>
    <xf numFmtId="4" fontId="1" fillId="5" borderId="9" xfId="0" applyNumberFormat="1" applyFont="1" applyFill="1" applyBorder="1" applyAlignment="1">
      <alignment horizontal="center" vertical="center"/>
    </xf>
    <xf numFmtId="4" fontId="1" fillId="5" borderId="11" xfId="0" applyNumberFormat="1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 wrapText="1"/>
    </xf>
    <xf numFmtId="0" fontId="1" fillId="5" borderId="46" xfId="0" applyFont="1" applyFill="1" applyBorder="1" applyAlignment="1">
      <alignment horizontal="left" vertical="center" wrapText="1"/>
    </xf>
    <xf numFmtId="4" fontId="2" fillId="5" borderId="47" xfId="0" applyNumberFormat="1" applyFont="1" applyFill="1" applyBorder="1" applyAlignment="1">
      <alignment horizontal="center" vertical="center"/>
    </xf>
    <xf numFmtId="4" fontId="1" fillId="5" borderId="47" xfId="0" applyNumberFormat="1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vertical="center"/>
    </xf>
    <xf numFmtId="0" fontId="11" fillId="0" borderId="32" xfId="0" applyFont="1" applyFill="1" applyBorder="1" applyAlignment="1">
      <alignment vertical="center"/>
    </xf>
    <xf numFmtId="0" fontId="1" fillId="5" borderId="23" xfId="0" applyFont="1" applyFill="1" applyBorder="1" applyAlignment="1">
      <alignment horizontal="justify" vertical="center" wrapText="1"/>
    </xf>
    <xf numFmtId="0" fontId="1" fillId="0" borderId="32" xfId="0" applyFont="1" applyBorder="1" applyAlignment="1">
      <alignment horizontal="center" vertical="center"/>
    </xf>
    <xf numFmtId="0" fontId="1" fillId="5" borderId="16" xfId="0" applyFont="1" applyFill="1" applyBorder="1" applyAlignment="1">
      <alignment horizontal="justify" vertical="center" wrapText="1"/>
    </xf>
    <xf numFmtId="0" fontId="1" fillId="5" borderId="25" xfId="0" applyFont="1" applyFill="1" applyBorder="1" applyAlignment="1">
      <alignment horizontal="justify" vertical="center" wrapText="1"/>
    </xf>
    <xf numFmtId="0" fontId="1" fillId="0" borderId="32" xfId="0" applyFont="1" applyBorder="1"/>
    <xf numFmtId="0" fontId="1" fillId="5" borderId="34" xfId="0" applyFont="1" applyFill="1" applyBorder="1" applyAlignment="1">
      <alignment horizontal="justify" vertical="center" wrapText="1"/>
    </xf>
    <xf numFmtId="2" fontId="2" fillId="5" borderId="10" xfId="0" applyNumberFormat="1" applyFont="1" applyFill="1" applyBorder="1" applyAlignment="1">
      <alignment horizontal="center" vertical="center" wrapText="1"/>
    </xf>
    <xf numFmtId="2" fontId="1" fillId="5" borderId="10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justify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justify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5" borderId="17" xfId="0" applyFont="1" applyFill="1" applyBorder="1" applyAlignment="1">
      <alignment vertical="center"/>
    </xf>
    <xf numFmtId="2" fontId="2" fillId="5" borderId="18" xfId="0" applyNumberFormat="1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vertical="center" wrapText="1"/>
    </xf>
    <xf numFmtId="2" fontId="2" fillId="5" borderId="8" xfId="0" applyNumberFormat="1" applyFont="1" applyFill="1" applyBorder="1" applyAlignment="1">
      <alignment horizontal="center" vertical="center"/>
    </xf>
    <xf numFmtId="2" fontId="1" fillId="5" borderId="8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/>
    </xf>
    <xf numFmtId="2" fontId="2" fillId="5" borderId="8" xfId="0" applyNumberFormat="1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justify" vertical="center" wrapText="1"/>
    </xf>
    <xf numFmtId="0" fontId="19" fillId="5" borderId="20" xfId="0" applyFont="1" applyFill="1" applyBorder="1" applyAlignment="1">
      <alignment horizontal="justify" vertical="center" wrapText="1"/>
    </xf>
    <xf numFmtId="0" fontId="19" fillId="5" borderId="23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vertical="center" wrapText="1"/>
    </xf>
    <xf numFmtId="0" fontId="19" fillId="5" borderId="17" xfId="0" applyFont="1" applyFill="1" applyBorder="1" applyAlignment="1">
      <alignment vertical="center" wrapText="1"/>
    </xf>
    <xf numFmtId="0" fontId="19" fillId="5" borderId="25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justify" vertical="center" wrapText="1"/>
    </xf>
    <xf numFmtId="0" fontId="19" fillId="5" borderId="14" xfId="0" applyFont="1" applyFill="1" applyBorder="1" applyAlignment="1">
      <alignment horizontal="justify" vertical="center" wrapText="1"/>
    </xf>
    <xf numFmtId="0" fontId="19" fillId="5" borderId="17" xfId="0" applyFont="1" applyFill="1" applyBorder="1" applyAlignment="1">
      <alignment horizontal="justify" vertical="center" wrapText="1"/>
    </xf>
    <xf numFmtId="4" fontId="16" fillId="5" borderId="20" xfId="0" applyNumberFormat="1" applyFont="1" applyFill="1" applyBorder="1" applyAlignment="1">
      <alignment horizontal="center" vertical="center" wrapText="1"/>
    </xf>
    <xf numFmtId="4" fontId="22" fillId="5" borderId="18" xfId="0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2" fontId="1" fillId="5" borderId="49" xfId="0" applyNumberFormat="1" applyFont="1" applyFill="1" applyBorder="1" applyAlignment="1">
      <alignment horizontal="center" vertical="center" wrapText="1"/>
    </xf>
    <xf numFmtId="2" fontId="2" fillId="5" borderId="50" xfId="0" applyNumberFormat="1" applyFont="1" applyFill="1" applyBorder="1" applyAlignment="1">
      <alignment horizontal="center" vertical="center" wrapText="1"/>
    </xf>
    <xf numFmtId="2" fontId="1" fillId="5" borderId="50" xfId="0" applyNumberFormat="1" applyFont="1" applyFill="1" applyBorder="1" applyAlignment="1">
      <alignment horizontal="center" vertical="center" wrapText="1"/>
    </xf>
    <xf numFmtId="2" fontId="2" fillId="5" borderId="51" xfId="0" applyNumberFormat="1" applyFont="1" applyFill="1" applyBorder="1" applyAlignment="1">
      <alignment horizontal="center" vertical="center" wrapText="1"/>
    </xf>
    <xf numFmtId="2" fontId="1" fillId="5" borderId="51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53" xfId="0" applyNumberFormat="1" applyFont="1" applyFill="1" applyBorder="1" applyAlignment="1">
      <alignment horizontal="center" vertical="center" wrapText="1"/>
    </xf>
    <xf numFmtId="2" fontId="1" fillId="5" borderId="5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/>
    </xf>
    <xf numFmtId="2" fontId="2" fillId="5" borderId="55" xfId="0" applyNumberFormat="1" applyFont="1" applyFill="1" applyBorder="1" applyAlignment="1">
      <alignment horizontal="center" vertical="center" wrapText="1"/>
    </xf>
    <xf numFmtId="2" fontId="1" fillId="5" borderId="55" xfId="0" applyNumberFormat="1" applyFont="1" applyFill="1" applyBorder="1" applyAlignment="1">
      <alignment horizontal="center" vertical="center" wrapText="1"/>
    </xf>
    <xf numFmtId="0" fontId="1" fillId="6" borderId="56" xfId="0" applyFont="1" applyFill="1" applyBorder="1" applyAlignment="1">
      <alignment horizontal="center" vertical="center" wrapText="1"/>
    </xf>
    <xf numFmtId="164" fontId="1" fillId="6" borderId="57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59" xfId="0" applyNumberFormat="1" applyFont="1" applyFill="1" applyBorder="1" applyAlignment="1">
      <alignment horizontal="center" vertical="center" wrapText="1"/>
    </xf>
    <xf numFmtId="2" fontId="2" fillId="5" borderId="60" xfId="0" applyNumberFormat="1" applyFont="1" applyFill="1" applyBorder="1" applyAlignment="1">
      <alignment horizontal="center" vertical="center" wrapText="1"/>
    </xf>
    <xf numFmtId="2" fontId="1" fillId="5" borderId="60" xfId="0" applyNumberFormat="1" applyFont="1" applyFill="1" applyBorder="1" applyAlignment="1">
      <alignment horizontal="center" vertical="center" wrapText="1"/>
    </xf>
    <xf numFmtId="0" fontId="1" fillId="6" borderId="61" xfId="0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1" fillId="5" borderId="62" xfId="0" applyNumberFormat="1" applyFont="1" applyFill="1" applyBorder="1" applyAlignment="1">
      <alignment horizontal="center" vertical="center" wrapText="1"/>
    </xf>
    <xf numFmtId="164" fontId="1" fillId="6" borderId="56" xfId="0" applyNumberFormat="1" applyFont="1" applyFill="1" applyBorder="1" applyAlignment="1">
      <alignment horizontal="center" vertical="center" wrapText="1"/>
    </xf>
    <xf numFmtId="2" fontId="1" fillId="5" borderId="63" xfId="0" applyNumberFormat="1" applyFont="1" applyFill="1" applyBorder="1" applyAlignment="1">
      <alignment horizontal="center" vertical="center" wrapText="1"/>
    </xf>
    <xf numFmtId="2" fontId="2" fillId="5" borderId="59" xfId="0" applyNumberFormat="1" applyFont="1" applyFill="1" applyBorder="1" applyAlignment="1">
      <alignment horizontal="center" vertical="center" wrapText="1"/>
    </xf>
    <xf numFmtId="2" fontId="1" fillId="5" borderId="64" xfId="0" applyNumberFormat="1" applyFont="1" applyFill="1" applyBorder="1" applyAlignment="1">
      <alignment horizontal="center" vertical="center" wrapText="1"/>
    </xf>
    <xf numFmtId="164" fontId="1" fillId="6" borderId="65" xfId="0" applyNumberFormat="1" applyFont="1" applyFill="1" applyBorder="1" applyAlignment="1">
      <alignment horizontal="center" vertical="center" wrapText="1"/>
    </xf>
    <xf numFmtId="2" fontId="2" fillId="5" borderId="66" xfId="0" applyNumberFormat="1" applyFont="1" applyFill="1" applyBorder="1" applyAlignment="1">
      <alignment horizontal="center" vertical="center" wrapText="1"/>
    </xf>
    <xf numFmtId="2" fontId="1" fillId="5" borderId="66" xfId="0" applyNumberFormat="1" applyFont="1" applyFill="1" applyBorder="1" applyAlignment="1">
      <alignment horizontal="center" vertical="center" wrapText="1"/>
    </xf>
    <xf numFmtId="164" fontId="1" fillId="6" borderId="67" xfId="0" applyNumberFormat="1" applyFont="1" applyFill="1" applyBorder="1" applyAlignment="1">
      <alignment horizontal="center" vertical="center" wrapText="1"/>
    </xf>
    <xf numFmtId="2" fontId="2" fillId="5" borderId="68" xfId="0" applyNumberFormat="1" applyFont="1" applyFill="1" applyBorder="1" applyAlignment="1">
      <alignment horizontal="center" vertical="center" wrapText="1"/>
    </xf>
    <xf numFmtId="2" fontId="1" fillId="5" borderId="68" xfId="0" applyNumberFormat="1" applyFont="1" applyFill="1" applyBorder="1" applyAlignment="1">
      <alignment horizontal="center" vertical="center" wrapText="1"/>
    </xf>
    <xf numFmtId="164" fontId="1" fillId="6" borderId="69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/>
    </xf>
    <xf numFmtId="0" fontId="1" fillId="6" borderId="70" xfId="0" applyFont="1" applyFill="1" applyBorder="1" applyAlignment="1">
      <alignment horizontal="center" vertical="center" wrapText="1"/>
    </xf>
    <xf numFmtId="164" fontId="1" fillId="6" borderId="70" xfId="0" applyNumberFormat="1" applyFont="1" applyFill="1" applyBorder="1" applyAlignment="1">
      <alignment horizontal="center" vertical="center" wrapText="1"/>
    </xf>
    <xf numFmtId="0" fontId="1" fillId="6" borderId="71" xfId="0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/>
    </xf>
    <xf numFmtId="0" fontId="1" fillId="5" borderId="72" xfId="0" applyFont="1" applyFill="1" applyBorder="1" applyAlignment="1">
      <alignment horizontal="left" vertical="center" wrapText="1"/>
    </xf>
    <xf numFmtId="0" fontId="1" fillId="5" borderId="73" xfId="0" applyFont="1" applyFill="1" applyBorder="1" applyAlignment="1">
      <alignment horizontal="left" vertical="center" wrapText="1"/>
    </xf>
    <xf numFmtId="0" fontId="1" fillId="5" borderId="74" xfId="0" applyFont="1" applyFill="1" applyBorder="1" applyAlignment="1">
      <alignment horizontal="left" vertical="center" wrapText="1"/>
    </xf>
    <xf numFmtId="0" fontId="1" fillId="5" borderId="75" xfId="0" applyFont="1" applyFill="1" applyBorder="1" applyAlignment="1">
      <alignment horizontal="left" vertical="center" wrapText="1"/>
    </xf>
    <xf numFmtId="2" fontId="2" fillId="5" borderId="0" xfId="0" applyNumberFormat="1" applyFont="1" applyFill="1" applyBorder="1" applyAlignment="1">
      <alignment horizontal="center" vertical="center" wrapText="1"/>
    </xf>
    <xf numFmtId="2" fontId="2" fillId="5" borderId="10" xfId="0" applyNumberFormat="1" applyFont="1" applyFill="1" applyBorder="1" applyAlignment="1">
      <alignment horizontal="center" vertical="center"/>
    </xf>
    <xf numFmtId="2" fontId="1" fillId="5" borderId="10" xfId="0" applyNumberFormat="1" applyFont="1" applyFill="1" applyBorder="1" applyAlignment="1">
      <alignment horizontal="center" vertical="center"/>
    </xf>
    <xf numFmtId="2" fontId="1" fillId="5" borderId="18" xfId="0" applyNumberFormat="1" applyFont="1" applyFill="1" applyBorder="1" applyAlignment="1">
      <alignment horizontal="center" vertical="center"/>
    </xf>
    <xf numFmtId="2" fontId="2" fillId="5" borderId="47" xfId="0" applyNumberFormat="1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 wrapText="1"/>
    </xf>
    <xf numFmtId="164" fontId="1" fillId="6" borderId="77" xfId="0" applyNumberFormat="1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64" fontId="1" fillId="6" borderId="61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5" borderId="78" xfId="0" applyFont="1" applyFill="1" applyBorder="1" applyAlignment="1">
      <alignment horizontal="left" vertical="center" wrapText="1"/>
    </xf>
    <xf numFmtId="0" fontId="1" fillId="5" borderId="79" xfId="0" applyFont="1" applyFill="1" applyBorder="1" applyAlignment="1">
      <alignment horizontal="left" vertical="center" wrapText="1"/>
    </xf>
    <xf numFmtId="0" fontId="1" fillId="5" borderId="80" xfId="0" applyFont="1" applyFill="1" applyBorder="1" applyAlignment="1">
      <alignment horizontal="left" vertical="center" wrapText="1"/>
    </xf>
    <xf numFmtId="0" fontId="1" fillId="5" borderId="81" xfId="0" applyFont="1" applyFill="1" applyBorder="1" applyAlignment="1">
      <alignment horizontal="left" vertical="center" wrapText="1"/>
    </xf>
    <xf numFmtId="0" fontId="1" fillId="5" borderId="82" xfId="0" applyFont="1" applyFill="1" applyBorder="1" applyAlignment="1">
      <alignment horizontal="left" vertical="center" wrapText="1"/>
    </xf>
    <xf numFmtId="0" fontId="1" fillId="5" borderId="83" xfId="0" applyFont="1" applyFill="1" applyBorder="1" applyAlignment="1">
      <alignment horizontal="left" vertical="center" wrapText="1"/>
    </xf>
    <xf numFmtId="0" fontId="1" fillId="5" borderId="84" xfId="0" applyFont="1" applyFill="1" applyBorder="1" applyAlignment="1">
      <alignment horizontal="left" vertical="center" wrapText="1"/>
    </xf>
    <xf numFmtId="0" fontId="1" fillId="5" borderId="85" xfId="0" applyFont="1" applyFill="1" applyBorder="1" applyAlignment="1">
      <alignment horizontal="left" vertical="center" wrapText="1"/>
    </xf>
    <xf numFmtId="0" fontId="1" fillId="5" borderId="86" xfId="0" applyFont="1" applyFill="1" applyBorder="1" applyAlignment="1">
      <alignment horizontal="left" vertical="center" wrapText="1"/>
    </xf>
    <xf numFmtId="0" fontId="1" fillId="5" borderId="87" xfId="0" applyFont="1" applyFill="1" applyBorder="1" applyAlignment="1">
      <alignment horizontal="left" vertical="center" wrapText="1"/>
    </xf>
    <xf numFmtId="0" fontId="1" fillId="5" borderId="88" xfId="0" applyFont="1" applyFill="1" applyBorder="1" applyAlignment="1">
      <alignment horizontal="left" vertical="center" wrapText="1"/>
    </xf>
    <xf numFmtId="0" fontId="1" fillId="5" borderId="89" xfId="0" applyFont="1" applyFill="1" applyBorder="1" applyAlignment="1">
      <alignment horizontal="left" vertical="center" wrapText="1"/>
    </xf>
    <xf numFmtId="0" fontId="1" fillId="5" borderId="9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0" fontId="32" fillId="0" borderId="0" xfId="0" applyFont="1"/>
    <xf numFmtId="16" fontId="1" fillId="4" borderId="1" xfId="0" applyNumberFormat="1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 wrapText="1"/>
    </xf>
    <xf numFmtId="164" fontId="1" fillId="6" borderId="26" xfId="0" applyNumberFormat="1" applyFont="1" applyFill="1" applyBorder="1" applyAlignment="1">
      <alignment horizontal="center" vertical="center" wrapText="1"/>
    </xf>
    <xf numFmtId="2" fontId="1" fillId="5" borderId="11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2" fontId="1" fillId="5" borderId="27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91" xfId="0" applyNumberFormat="1" applyFont="1" applyFill="1" applyBorder="1" applyAlignment="1">
      <alignment horizontal="center" vertical="center" wrapText="1"/>
    </xf>
    <xf numFmtId="0" fontId="1" fillId="6" borderId="78" xfId="0" applyFont="1" applyFill="1" applyBorder="1" applyAlignment="1">
      <alignment horizontal="center" vertical="center" wrapText="1"/>
    </xf>
    <xf numFmtId="0" fontId="1" fillId="6" borderId="79" xfId="0" applyFont="1" applyFill="1" applyBorder="1" applyAlignment="1">
      <alignment horizontal="center" vertical="center" wrapText="1"/>
    </xf>
    <xf numFmtId="0" fontId="1" fillId="6" borderId="92" xfId="0" applyFont="1" applyFill="1" applyBorder="1" applyAlignment="1">
      <alignment horizontal="center" vertical="center" wrapText="1"/>
    </xf>
    <xf numFmtId="49" fontId="1" fillId="6" borderId="92" xfId="0" applyNumberFormat="1" applyFont="1" applyFill="1" applyBorder="1" applyAlignment="1">
      <alignment horizontal="center" vertical="center" wrapText="1"/>
    </xf>
    <xf numFmtId="49" fontId="1" fillId="6" borderId="79" xfId="0" applyNumberFormat="1" applyFont="1" applyFill="1" applyBorder="1" applyAlignment="1">
      <alignment horizontal="center" vertical="center" wrapText="1"/>
    </xf>
    <xf numFmtId="2" fontId="1" fillId="5" borderId="93" xfId="0" applyNumberFormat="1" applyFont="1" applyFill="1" applyBorder="1" applyAlignment="1">
      <alignment horizontal="center" vertical="center" wrapText="1"/>
    </xf>
    <xf numFmtId="0" fontId="1" fillId="6" borderId="80" xfId="0" applyFont="1" applyFill="1" applyBorder="1" applyAlignment="1">
      <alignment horizontal="center" vertical="center" wrapText="1"/>
    </xf>
    <xf numFmtId="0" fontId="1" fillId="6" borderId="94" xfId="0" applyFont="1" applyFill="1" applyBorder="1" applyAlignment="1">
      <alignment horizontal="center" vertical="center" wrapText="1"/>
    </xf>
    <xf numFmtId="0" fontId="1" fillId="6" borderId="72" xfId="0" applyFont="1" applyFill="1" applyBorder="1" applyAlignment="1">
      <alignment horizontal="center" vertical="center" wrapText="1"/>
    </xf>
    <xf numFmtId="0" fontId="1" fillId="6" borderId="74" xfId="0" applyFont="1" applyFill="1" applyBorder="1" applyAlignment="1">
      <alignment horizontal="center" vertical="center" wrapText="1"/>
    </xf>
    <xf numFmtId="0" fontId="1" fillId="6" borderId="75" xfId="0" applyFont="1" applyFill="1" applyBorder="1" applyAlignment="1">
      <alignment horizontal="center" vertical="center" wrapText="1"/>
    </xf>
    <xf numFmtId="0" fontId="1" fillId="6" borderId="40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1" fillId="7" borderId="36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1" fillId="7" borderId="77" xfId="0" applyFont="1" applyFill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6" borderId="40" xfId="0" applyFont="1" applyFill="1" applyBorder="1" applyAlignment="1">
      <alignment horizontal="center" vertical="center"/>
    </xf>
    <xf numFmtId="2" fontId="1" fillId="5" borderId="11" xfId="0" applyNumberFormat="1" applyFont="1" applyFill="1" applyBorder="1" applyAlignment="1">
      <alignment horizontal="center" vertical="center"/>
    </xf>
    <xf numFmtId="2" fontId="1" fillId="5" borderId="27" xfId="0" applyNumberFormat="1" applyFont="1" applyFill="1" applyBorder="1" applyAlignment="1">
      <alignment horizontal="center" vertical="center"/>
    </xf>
    <xf numFmtId="2" fontId="1" fillId="5" borderId="93" xfId="0" applyNumberFormat="1" applyFont="1" applyFill="1" applyBorder="1" applyAlignment="1">
      <alignment horizontal="center" vertical="center"/>
    </xf>
    <xf numFmtId="0" fontId="0" fillId="0" borderId="0" xfId="0" applyBorder="1"/>
    <xf numFmtId="4" fontId="0" fillId="0" borderId="0" xfId="0" applyNumberFormat="1" applyBorder="1"/>
    <xf numFmtId="0" fontId="0" fillId="6" borderId="12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19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0" fillId="6" borderId="35" xfId="0" applyFill="1" applyBorder="1" applyAlignment="1">
      <alignment vertical="center"/>
    </xf>
    <xf numFmtId="2" fontId="1" fillId="5" borderId="29" xfId="0" applyNumberFormat="1" applyFont="1" applyFill="1" applyBorder="1" applyAlignment="1">
      <alignment horizontal="center" vertical="center"/>
    </xf>
    <xf numFmtId="2" fontId="1" fillId="5" borderId="28" xfId="0" applyNumberFormat="1" applyFont="1" applyFill="1" applyBorder="1" applyAlignment="1">
      <alignment horizontal="center" vertical="center"/>
    </xf>
    <xf numFmtId="2" fontId="1" fillId="5" borderId="30" xfId="0" applyNumberFormat="1" applyFont="1" applyFill="1" applyBorder="1" applyAlignment="1">
      <alignment horizontal="center" vertical="center"/>
    </xf>
    <xf numFmtId="2" fontId="1" fillId="5" borderId="22" xfId="0" applyNumberFormat="1" applyFont="1" applyFill="1" applyBorder="1" applyAlignment="1">
      <alignment horizontal="center" vertical="center"/>
    </xf>
    <xf numFmtId="4" fontId="2" fillId="5" borderId="25" xfId="0" applyNumberFormat="1" applyFont="1" applyFill="1" applyBorder="1" applyAlignment="1">
      <alignment horizontal="center" vertical="center" wrapText="1"/>
    </xf>
    <xf numFmtId="4" fontId="5" fillId="5" borderId="29" xfId="0" applyNumberFormat="1" applyFont="1" applyFill="1" applyBorder="1" applyAlignment="1">
      <alignment horizontal="center" vertical="center" wrapText="1"/>
    </xf>
    <xf numFmtId="4" fontId="5" fillId="5" borderId="30" xfId="0" applyNumberFormat="1" applyFont="1" applyFill="1" applyBorder="1" applyAlignment="1">
      <alignment horizontal="center" vertical="center" wrapText="1"/>
    </xf>
    <xf numFmtId="4" fontId="2" fillId="5" borderId="3" xfId="0" applyNumberFormat="1" applyFont="1" applyFill="1" applyBorder="1" applyAlignment="1">
      <alignment horizontal="center" vertical="center" wrapText="1"/>
    </xf>
    <xf numFmtId="4" fontId="27" fillId="5" borderId="13" xfId="0" applyNumberFormat="1" applyFont="1" applyFill="1" applyBorder="1" applyAlignment="1">
      <alignment horizontal="center" vertical="center" wrapText="1"/>
    </xf>
    <xf numFmtId="4" fontId="5" fillId="5" borderId="20" xfId="0" applyNumberFormat="1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4" fontId="1" fillId="5" borderId="4" xfId="0" applyNumberFormat="1" applyFont="1" applyFill="1" applyBorder="1" applyAlignment="1">
      <alignment horizontal="center" vertical="center"/>
    </xf>
    <xf numFmtId="4" fontId="1" fillId="5" borderId="21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/>
    </xf>
    <xf numFmtId="4" fontId="1" fillId="5" borderId="2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/>
    </xf>
    <xf numFmtId="4" fontId="1" fillId="5" borderId="22" xfId="0" applyNumberFormat="1" applyFont="1" applyFill="1" applyBorder="1" applyAlignment="1">
      <alignment horizontal="center" vertical="center"/>
    </xf>
    <xf numFmtId="4" fontId="2" fillId="5" borderId="34" xfId="0" applyNumberFormat="1" applyFont="1" applyFill="1" applyBorder="1" applyAlignment="1">
      <alignment horizontal="center" vertical="center"/>
    </xf>
    <xf numFmtId="0" fontId="29" fillId="8" borderId="34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35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11" fillId="0" borderId="95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/>
    </xf>
    <xf numFmtId="0" fontId="1" fillId="0" borderId="95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2" fontId="36" fillId="9" borderId="34" xfId="0" applyNumberFormat="1" applyFont="1" applyFill="1" applyBorder="1" applyAlignment="1">
      <alignment horizontal="center" vertical="center" wrapText="1"/>
    </xf>
    <xf numFmtId="2" fontId="36" fillId="9" borderId="10" xfId="0" applyNumberFormat="1" applyFont="1" applyFill="1" applyBorder="1" applyAlignment="1">
      <alignment horizontal="center" vertical="center" wrapText="1"/>
    </xf>
    <xf numFmtId="2" fontId="36" fillId="9" borderId="35" xfId="0" applyNumberFormat="1" applyFont="1" applyFill="1" applyBorder="1" applyAlignment="1">
      <alignment horizontal="center" vertical="center" wrapText="1"/>
    </xf>
    <xf numFmtId="0" fontId="29" fillId="8" borderId="44" xfId="0" applyFont="1" applyFill="1" applyBorder="1" applyAlignment="1">
      <alignment horizontal="center" vertical="center"/>
    </xf>
    <xf numFmtId="0" fontId="1" fillId="0" borderId="96" xfId="0" applyFont="1" applyFill="1" applyBorder="1" applyAlignment="1">
      <alignment horizontal="center" vertical="center"/>
    </xf>
    <xf numFmtId="0" fontId="1" fillId="0" borderId="97" xfId="0" applyFont="1" applyFill="1" applyBorder="1" applyAlignment="1">
      <alignment horizontal="center" vertical="center"/>
    </xf>
    <xf numFmtId="0" fontId="1" fillId="0" borderId="98" xfId="0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29" xfId="0" applyNumberFormat="1" applyFont="1" applyFill="1" applyBorder="1" applyAlignment="1">
      <alignment horizontal="center" vertical="center" wrapText="1"/>
    </xf>
    <xf numFmtId="0" fontId="1" fillId="0" borderId="96" xfId="0" applyFont="1" applyFill="1" applyBorder="1" applyAlignment="1">
      <alignment horizontal="center"/>
    </xf>
    <xf numFmtId="0" fontId="1" fillId="0" borderId="98" xfId="0" applyFont="1" applyFill="1" applyBorder="1" applyAlignment="1">
      <alignment horizontal="center"/>
    </xf>
    <xf numFmtId="0" fontId="1" fillId="4" borderId="31" xfId="0" applyFont="1" applyFill="1" applyBorder="1" applyAlignment="1">
      <alignment horizontal="center" vertical="center"/>
    </xf>
    <xf numFmtId="0" fontId="1" fillId="4" borderId="99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14" fontId="2" fillId="4" borderId="36" xfId="0" applyNumberFormat="1" applyFont="1" applyFill="1" applyBorder="1" applyAlignment="1">
      <alignment horizontal="center" vertical="center"/>
    </xf>
    <xf numFmtId="14" fontId="2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right" vertical="center"/>
    </xf>
    <xf numFmtId="0" fontId="1" fillId="4" borderId="77" xfId="0" applyFont="1" applyFill="1" applyBorder="1" applyAlignment="1">
      <alignment horizontal="right" vertical="center"/>
    </xf>
    <xf numFmtId="0" fontId="18" fillId="4" borderId="0" xfId="2" applyFont="1" applyFill="1" applyBorder="1" applyAlignment="1" applyProtection="1">
      <alignment horizontal="center" vertical="center"/>
    </xf>
    <xf numFmtId="0" fontId="18" fillId="4" borderId="77" xfId="2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77" xfId="0" applyFont="1" applyFill="1" applyBorder="1" applyAlignment="1">
      <alignment horizontal="center" vertical="center"/>
    </xf>
    <xf numFmtId="4" fontId="4" fillId="4" borderId="0" xfId="2" applyNumberFormat="1" applyFont="1" applyFill="1" applyBorder="1" applyAlignment="1" applyProtection="1">
      <alignment horizontal="right" vertical="center"/>
    </xf>
    <xf numFmtId="4" fontId="1" fillId="4" borderId="0" xfId="0" applyNumberFormat="1" applyFont="1" applyFill="1" applyBorder="1" applyAlignment="1">
      <alignment horizontal="right" vertical="center"/>
    </xf>
    <xf numFmtId="0" fontId="8" fillId="4" borderId="99" xfId="0" applyFont="1" applyFill="1" applyBorder="1" applyAlignment="1">
      <alignment horizontal="right" vertical="center"/>
    </xf>
    <xf numFmtId="0" fontId="8" fillId="4" borderId="100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77" xfId="0" applyFont="1" applyFill="1" applyBorder="1" applyAlignment="1">
      <alignment horizontal="right" vertical="center"/>
    </xf>
    <xf numFmtId="0" fontId="29" fillId="8" borderId="38" xfId="0" applyFont="1" applyFill="1" applyBorder="1" applyAlignment="1">
      <alignment horizontal="center" vertical="center"/>
    </xf>
    <xf numFmtId="0" fontId="29" fillId="8" borderId="8" xfId="0" applyFont="1" applyFill="1" applyBorder="1" applyAlignment="1">
      <alignment horizontal="center" vertical="center"/>
    </xf>
    <xf numFmtId="0" fontId="29" fillId="8" borderId="3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47" xfId="0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36" fillId="9" borderId="34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35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36" fillId="9" borderId="35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0" fontId="41" fillId="6" borderId="11" xfId="0" applyFont="1" applyFill="1" applyBorder="1" applyAlignment="1">
      <alignment horizontal="center" vertical="center"/>
    </xf>
    <xf numFmtId="0" fontId="41" fillId="6" borderId="101" xfId="0" applyFont="1" applyFill="1" applyBorder="1" applyAlignment="1">
      <alignment horizontal="center" vertical="center"/>
    </xf>
    <xf numFmtId="0" fontId="1" fillId="0" borderId="97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0" borderId="88" xfId="0" applyFont="1" applyFill="1" applyBorder="1" applyAlignment="1">
      <alignment horizontal="center" vertical="center"/>
    </xf>
    <xf numFmtId="0" fontId="1" fillId="0" borderId="102" xfId="0" applyFont="1" applyFill="1" applyBorder="1" applyAlignment="1">
      <alignment horizontal="center" vertical="center"/>
    </xf>
    <xf numFmtId="0" fontId="1" fillId="0" borderId="103" xfId="0" applyFont="1" applyFill="1" applyBorder="1" applyAlignment="1">
      <alignment horizontal="center" vertical="center"/>
    </xf>
    <xf numFmtId="0" fontId="39" fillId="9" borderId="10" xfId="0" applyFont="1" applyFill="1" applyBorder="1" applyAlignment="1">
      <alignment horizontal="center" vertical="center"/>
    </xf>
    <xf numFmtId="0" fontId="39" fillId="9" borderId="35" xfId="0" applyFont="1" applyFill="1" applyBorder="1" applyAlignment="1">
      <alignment horizontal="center" vertical="center"/>
    </xf>
    <xf numFmtId="0" fontId="11" fillId="0" borderId="96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/>
    </xf>
    <xf numFmtId="0" fontId="11" fillId="0" borderId="98" xfId="0" applyFont="1" applyFill="1" applyBorder="1" applyAlignment="1">
      <alignment horizontal="center" vertical="center"/>
    </xf>
    <xf numFmtId="4" fontId="1" fillId="5" borderId="28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0" fontId="30" fillId="10" borderId="34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center" vertical="center"/>
    </xf>
    <xf numFmtId="0" fontId="30" fillId="10" borderId="35" xfId="0" applyFont="1" applyFill="1" applyBorder="1" applyAlignment="1">
      <alignment horizontal="center" vertical="center"/>
    </xf>
    <xf numFmtId="0" fontId="1" fillId="0" borderId="104" xfId="0" applyFont="1" applyFill="1" applyBorder="1" applyAlignment="1">
      <alignment horizontal="center" vertical="center"/>
    </xf>
    <xf numFmtId="0" fontId="1" fillId="0" borderId="89" xfId="0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4" fontId="1" fillId="5" borderId="27" xfId="0" applyNumberFormat="1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4" fontId="2" fillId="5" borderId="29" xfId="0" applyNumberFormat="1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36" fillId="9" borderId="40" xfId="0" applyFont="1" applyFill="1" applyBorder="1" applyAlignment="1">
      <alignment horizontal="center" vertical="center"/>
    </xf>
    <xf numFmtId="0" fontId="41" fillId="6" borderId="27" xfId="0" applyFont="1" applyFill="1" applyBorder="1" applyAlignment="1">
      <alignment horizontal="center" vertical="center"/>
    </xf>
    <xf numFmtId="0" fontId="41" fillId="6" borderId="10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41" fillId="6" borderId="9" xfId="0" applyFont="1" applyFill="1" applyBorder="1" applyAlignment="1">
      <alignment horizontal="center" vertical="center"/>
    </xf>
    <xf numFmtId="0" fontId="41" fillId="6" borderId="77" xfId="0" applyFont="1" applyFill="1" applyBorder="1" applyAlignment="1">
      <alignment horizontal="center" vertical="center"/>
    </xf>
    <xf numFmtId="0" fontId="26" fillId="3" borderId="72" xfId="0" applyFont="1" applyFill="1" applyBorder="1" applyAlignment="1">
      <alignment horizontal="center" vertical="center" wrapText="1"/>
    </xf>
    <xf numFmtId="0" fontId="26" fillId="3" borderId="59" xfId="0" applyFont="1" applyFill="1" applyBorder="1" applyAlignment="1">
      <alignment horizontal="center" vertical="center" wrapText="1"/>
    </xf>
    <xf numFmtId="0" fontId="26" fillId="3" borderId="65" xfId="0" applyFont="1" applyFill="1" applyBorder="1" applyAlignment="1">
      <alignment horizontal="center" vertical="center" wrapText="1"/>
    </xf>
    <xf numFmtId="0" fontId="8" fillId="5" borderId="96" xfId="0" applyFont="1" applyFill="1" applyBorder="1" applyAlignment="1">
      <alignment horizontal="center" vertical="center" wrapText="1"/>
    </xf>
    <xf numFmtId="0" fontId="8" fillId="5" borderId="98" xfId="0" applyFont="1" applyFill="1" applyBorder="1" applyAlignment="1">
      <alignment horizontal="center" vertical="center" wrapText="1"/>
    </xf>
    <xf numFmtId="0" fontId="28" fillId="11" borderId="34" xfId="0" applyFont="1" applyFill="1" applyBorder="1" applyAlignment="1">
      <alignment horizontal="center" vertical="center"/>
    </xf>
    <xf numFmtId="0" fontId="28" fillId="11" borderId="10" xfId="0" applyFont="1" applyFill="1" applyBorder="1" applyAlignment="1">
      <alignment horizontal="center" vertical="center"/>
    </xf>
    <xf numFmtId="0" fontId="28" fillId="11" borderId="35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/>
    </xf>
    <xf numFmtId="0" fontId="8" fillId="5" borderId="104" xfId="0" applyFont="1" applyFill="1" applyBorder="1" applyAlignment="1">
      <alignment horizontal="center" vertical="center" wrapText="1"/>
    </xf>
    <xf numFmtId="0" fontId="8" fillId="5" borderId="89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29" fillId="2" borderId="106" xfId="0" applyFont="1" applyFill="1" applyBorder="1" applyAlignment="1">
      <alignment horizontal="center" vertical="center"/>
    </xf>
    <xf numFmtId="0" fontId="29" fillId="2" borderId="107" xfId="0" applyFont="1" applyFill="1" applyBorder="1" applyAlignment="1">
      <alignment horizontal="center" vertical="center"/>
    </xf>
    <xf numFmtId="0" fontId="29" fillId="2" borderId="101" xfId="0" applyFont="1" applyFill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1" fillId="0" borderId="98" xfId="0" applyFont="1" applyBorder="1" applyAlignment="1">
      <alignment horizontal="center"/>
    </xf>
    <xf numFmtId="0" fontId="3" fillId="6" borderId="26" xfId="0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0" fontId="24" fillId="0" borderId="96" xfId="0" applyFont="1" applyFill="1" applyBorder="1" applyAlignment="1">
      <alignment horizontal="center" vertical="center"/>
    </xf>
    <xf numFmtId="0" fontId="24" fillId="0" borderId="97" xfId="0" applyFont="1" applyFill="1" applyBorder="1" applyAlignment="1">
      <alignment horizontal="center" vertical="center"/>
    </xf>
    <xf numFmtId="0" fontId="24" fillId="0" borderId="98" xfId="0" applyFont="1" applyFill="1" applyBorder="1" applyAlignment="1">
      <alignment horizontal="center" vertical="center"/>
    </xf>
    <xf numFmtId="0" fontId="8" fillId="5" borderId="108" xfId="0" applyFont="1" applyFill="1" applyBorder="1" applyAlignment="1">
      <alignment horizontal="center" vertical="center" wrapText="1"/>
    </xf>
    <xf numFmtId="0" fontId="8" fillId="5" borderId="103" xfId="0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2" fontId="1" fillId="5" borderId="29" xfId="0" applyNumberFormat="1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95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29" fillId="2" borderId="106" xfId="0" applyFont="1" applyFill="1" applyBorder="1" applyAlignment="1">
      <alignment horizontal="center" vertical="center" wrapText="1"/>
    </xf>
    <xf numFmtId="0" fontId="29" fillId="2" borderId="107" xfId="0" applyFont="1" applyFill="1" applyBorder="1" applyAlignment="1">
      <alignment horizontal="center" vertical="center" wrapText="1"/>
    </xf>
    <xf numFmtId="0" fontId="29" fillId="2" borderId="101" xfId="0" applyFont="1" applyFill="1" applyBorder="1" applyAlignment="1">
      <alignment horizontal="center" vertical="center" wrapText="1"/>
    </xf>
    <xf numFmtId="0" fontId="2" fillId="0" borderId="7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9" fillId="2" borderId="109" xfId="0" applyFont="1" applyFill="1" applyBorder="1" applyAlignment="1">
      <alignment horizontal="center" vertical="center" wrapText="1"/>
    </xf>
    <xf numFmtId="0" fontId="29" fillId="2" borderId="99" xfId="0" applyFont="1" applyFill="1" applyBorder="1" applyAlignment="1">
      <alignment horizontal="center" vertical="center" wrapText="1"/>
    </xf>
    <xf numFmtId="0" fontId="29" fillId="2" borderId="110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95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" fillId="0" borderId="76" xfId="0" applyFont="1" applyFill="1" applyBorder="1" applyAlignment="1">
      <alignment horizontal="center" vertical="center" wrapText="1"/>
    </xf>
    <xf numFmtId="0" fontId="1" fillId="0" borderId="95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49" fontId="1" fillId="6" borderId="111" xfId="0" applyNumberFormat="1" applyFont="1" applyFill="1" applyBorder="1" applyAlignment="1">
      <alignment horizontal="center" vertical="center" wrapText="1"/>
    </xf>
    <xf numFmtId="49" fontId="1" fillId="6" borderId="94" xfId="0" applyNumberFormat="1" applyFont="1" applyFill="1" applyBorder="1" applyAlignment="1">
      <alignment horizontal="center" vertical="center" wrapText="1"/>
    </xf>
    <xf numFmtId="164" fontId="1" fillId="6" borderId="112" xfId="0" applyNumberFormat="1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2" fontId="2" fillId="5" borderId="113" xfId="0" applyNumberFormat="1" applyFont="1" applyFill="1" applyBorder="1" applyAlignment="1">
      <alignment horizontal="center" vertical="center" wrapText="1"/>
    </xf>
    <xf numFmtId="2" fontId="2" fillId="5" borderId="8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2" fontId="1" fillId="5" borderId="113" xfId="0" applyNumberFormat="1" applyFont="1" applyFill="1" applyBorder="1" applyAlignment="1">
      <alignment horizontal="center" vertical="center" wrapText="1"/>
    </xf>
    <xf numFmtId="2" fontId="1" fillId="5" borderId="8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114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93" xfId="0" applyNumberFormat="1" applyFont="1" applyFill="1" applyBorder="1" applyAlignment="1">
      <alignment horizontal="center" vertical="center" wrapText="1"/>
    </xf>
    <xf numFmtId="2" fontId="2" fillId="5" borderId="115" xfId="0" applyNumberFormat="1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1" fillId="5" borderId="115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122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123" xfId="0" applyNumberFormat="1" applyFont="1" applyFill="1" applyBorder="1" applyAlignment="1">
      <alignment horizontal="center" vertical="center" wrapText="1"/>
    </xf>
    <xf numFmtId="49" fontId="1" fillId="6" borderId="116" xfId="0" applyNumberFormat="1" applyFont="1" applyFill="1" applyBorder="1" applyAlignment="1">
      <alignment horizontal="center" vertical="center" wrapText="1"/>
    </xf>
    <xf numFmtId="49" fontId="1" fillId="6" borderId="117" xfId="0" applyNumberFormat="1" applyFont="1" applyFill="1" applyBorder="1" applyAlignment="1">
      <alignment horizontal="center" vertical="center" wrapText="1"/>
    </xf>
    <xf numFmtId="164" fontId="1" fillId="6" borderId="118" xfId="0" applyNumberFormat="1" applyFont="1" applyFill="1" applyBorder="1" applyAlignment="1">
      <alignment horizontal="center" vertical="center" wrapText="1"/>
    </xf>
    <xf numFmtId="164" fontId="1" fillId="6" borderId="119" xfId="0" applyNumberFormat="1" applyFont="1" applyFill="1" applyBorder="1" applyAlignment="1">
      <alignment horizontal="center" vertical="center" wrapText="1"/>
    </xf>
    <xf numFmtId="49" fontId="1" fillId="6" borderId="44" xfId="0" applyNumberFormat="1" applyFont="1" applyFill="1" applyBorder="1" applyAlignment="1">
      <alignment horizontal="center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49" fontId="1" fillId="6" borderId="40" xfId="0" applyNumberFormat="1" applyFont="1" applyFill="1" applyBorder="1" applyAlignment="1">
      <alignment horizontal="center" vertical="center" wrapText="1"/>
    </xf>
    <xf numFmtId="164" fontId="1" fillId="6" borderId="100" xfId="0" applyNumberFormat="1" applyFont="1" applyFill="1" applyBorder="1" applyAlignment="1">
      <alignment horizontal="center" vertical="center" wrapText="1"/>
    </xf>
    <xf numFmtId="164" fontId="1" fillId="6" borderId="77" xfId="0" applyNumberFormat="1" applyFont="1" applyFill="1" applyBorder="1" applyAlignment="1">
      <alignment horizontal="center" vertical="center" wrapText="1"/>
    </xf>
    <xf numFmtId="164" fontId="1" fillId="6" borderId="2" xfId="0" applyNumberFormat="1" applyFont="1" applyFill="1" applyBorder="1" applyAlignment="1">
      <alignment horizontal="center" vertical="center" wrapText="1"/>
    </xf>
    <xf numFmtId="2" fontId="1" fillId="5" borderId="109" xfId="0" applyNumberFormat="1" applyFont="1" applyFill="1" applyBorder="1" applyAlignment="1">
      <alignment horizontal="center" vertical="center" wrapText="1"/>
    </xf>
    <xf numFmtId="2" fontId="2" fillId="5" borderId="120" xfId="0" applyNumberFormat="1" applyFont="1" applyFill="1" applyBorder="1" applyAlignment="1">
      <alignment horizontal="center" vertical="center" wrapText="1"/>
    </xf>
    <xf numFmtId="2" fontId="2" fillId="5" borderId="121" xfId="0" applyNumberFormat="1" applyFont="1" applyFill="1" applyBorder="1" applyAlignment="1">
      <alignment horizontal="center" vertical="center" wrapText="1"/>
    </xf>
    <xf numFmtId="2" fontId="1" fillId="5" borderId="120" xfId="0" applyNumberFormat="1" applyFont="1" applyFill="1" applyBorder="1" applyAlignment="1">
      <alignment horizontal="center" vertical="center" wrapText="1"/>
    </xf>
    <xf numFmtId="2" fontId="1" fillId="5" borderId="121" xfId="0" applyNumberFormat="1" applyFont="1" applyFill="1" applyBorder="1" applyAlignment="1">
      <alignment horizontal="center" vertical="center" wrapText="1"/>
    </xf>
    <xf numFmtId="0" fontId="1" fillId="6" borderId="116" xfId="0" applyFont="1" applyFill="1" applyBorder="1" applyAlignment="1">
      <alignment horizontal="center" vertical="center" wrapText="1"/>
    </xf>
    <xf numFmtId="0" fontId="1" fillId="6" borderId="94" xfId="0" applyFont="1" applyFill="1" applyBorder="1" applyAlignment="1">
      <alignment horizontal="center" vertical="center" wrapText="1"/>
    </xf>
    <xf numFmtId="0" fontId="1" fillId="6" borderId="117" xfId="0" applyFont="1" applyFill="1" applyBorder="1" applyAlignment="1">
      <alignment horizontal="center" vertical="center" wrapText="1"/>
    </xf>
    <xf numFmtId="0" fontId="8" fillId="5" borderId="76" xfId="0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31" fillId="5" borderId="44" xfId="0" applyFont="1" applyFill="1" applyBorder="1" applyAlignment="1">
      <alignment horizontal="center" vertical="center" wrapText="1"/>
    </xf>
    <xf numFmtId="0" fontId="31" fillId="5" borderId="38" xfId="0" applyFont="1" applyFill="1" applyBorder="1" applyAlignment="1">
      <alignment horizontal="center" vertical="center" wrapText="1"/>
    </xf>
    <xf numFmtId="0" fontId="31" fillId="5" borderId="40" xfId="0" applyFont="1" applyFill="1" applyBorder="1" applyAlignment="1">
      <alignment horizontal="center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77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3" fillId="7" borderId="31" xfId="0" applyFont="1" applyFill="1" applyBorder="1" applyAlignment="1">
      <alignment horizontal="center"/>
    </xf>
    <xf numFmtId="0" fontId="13" fillId="7" borderId="99" xfId="0" applyFont="1" applyFill="1" applyBorder="1" applyAlignment="1">
      <alignment horizontal="center"/>
    </xf>
    <xf numFmtId="0" fontId="13" fillId="7" borderId="100" xfId="0" applyFont="1" applyFill="1" applyBorder="1" applyAlignment="1">
      <alignment horizontal="center"/>
    </xf>
    <xf numFmtId="0" fontId="13" fillId="7" borderId="36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7" borderId="77" xfId="0" applyFont="1" applyFill="1" applyBorder="1" applyAlignment="1">
      <alignment horizontal="center"/>
    </xf>
    <xf numFmtId="0" fontId="33" fillId="12" borderId="11" xfId="0" applyFont="1" applyFill="1" applyBorder="1" applyAlignment="1">
      <alignment horizontal="center" vertical="center" wrapText="1"/>
    </xf>
    <xf numFmtId="0" fontId="33" fillId="12" borderId="107" xfId="0" applyFont="1" applyFill="1" applyBorder="1" applyAlignment="1">
      <alignment horizontal="center" vertical="center" wrapText="1"/>
    </xf>
    <xf numFmtId="0" fontId="33" fillId="12" borderId="101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wrapText="1"/>
    </xf>
    <xf numFmtId="0" fontId="29" fillId="2" borderId="100" xfId="0" applyFont="1" applyFill="1" applyBorder="1" applyAlignment="1">
      <alignment horizontal="center" vertical="center" wrapText="1"/>
    </xf>
    <xf numFmtId="0" fontId="26" fillId="3" borderId="124" xfId="0" applyFont="1" applyFill="1" applyBorder="1" applyAlignment="1">
      <alignment horizontal="center" vertical="center" wrapText="1"/>
    </xf>
    <xf numFmtId="0" fontId="0" fillId="5" borderId="102" xfId="0" applyFill="1" applyBorder="1" applyAlignment="1">
      <alignment horizontal="left" vertical="center"/>
    </xf>
    <xf numFmtId="0" fontId="0" fillId="5" borderId="125" xfId="0" applyFill="1" applyBorder="1" applyAlignment="1">
      <alignment horizontal="left" vertical="center"/>
    </xf>
    <xf numFmtId="0" fontId="0" fillId="5" borderId="16" xfId="0" applyFill="1" applyBorder="1" applyAlignment="1">
      <alignment horizontal="left" vertical="center"/>
    </xf>
    <xf numFmtId="0" fontId="0" fillId="5" borderId="89" xfId="0" applyFill="1" applyBorder="1" applyAlignment="1">
      <alignment horizontal="left" vertical="center"/>
    </xf>
    <xf numFmtId="0" fontId="0" fillId="5" borderId="126" xfId="0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0" fillId="5" borderId="106" xfId="0" applyFill="1" applyBorder="1" applyAlignment="1">
      <alignment horizontal="left" vertical="center"/>
    </xf>
    <xf numFmtId="0" fontId="0" fillId="5" borderId="107" xfId="0" applyFill="1" applyBorder="1" applyAlignment="1">
      <alignment horizontal="left" vertical="center"/>
    </xf>
    <xf numFmtId="0" fontId="15" fillId="5" borderId="31" xfId="0" applyFont="1" applyFill="1" applyBorder="1" applyAlignment="1">
      <alignment horizontal="center" vertical="center" wrapText="1"/>
    </xf>
    <xf numFmtId="0" fontId="15" fillId="5" borderId="99" xfId="0" applyFont="1" applyFill="1" applyBorder="1" applyAlignment="1">
      <alignment horizontal="center" vertical="center" wrapText="1"/>
    </xf>
    <xf numFmtId="0" fontId="15" fillId="5" borderId="100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99" xfId="0" applyFont="1" applyFill="1" applyBorder="1" applyAlignment="1">
      <alignment horizontal="center" vertical="center" wrapText="1"/>
    </xf>
    <xf numFmtId="0" fontId="8" fillId="5" borderId="10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04" xfId="0" applyFill="1" applyBorder="1" applyAlignment="1">
      <alignment horizontal="left" vertical="center"/>
    </xf>
    <xf numFmtId="0" fontId="0" fillId="5" borderId="127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/>
    </xf>
    <xf numFmtId="0" fontId="1" fillId="5" borderId="14" xfId="0" applyFont="1" applyFill="1" applyBorder="1" applyAlignment="1">
      <alignment horizontal="left" vertical="center"/>
    </xf>
    <xf numFmtId="0" fontId="1" fillId="5" borderId="6" xfId="0" applyFont="1" applyFill="1" applyBorder="1" applyAlignment="1">
      <alignment horizontal="left" vertical="center"/>
    </xf>
    <xf numFmtId="0" fontId="36" fillId="9" borderId="106" xfId="0" applyFont="1" applyFill="1" applyBorder="1" applyAlignment="1">
      <alignment horizontal="center" vertical="center"/>
    </xf>
    <xf numFmtId="0" fontId="36" fillId="9" borderId="107" xfId="0" applyFont="1" applyFill="1" applyBorder="1" applyAlignment="1">
      <alignment horizontal="center" vertical="center"/>
    </xf>
    <xf numFmtId="0" fontId="36" fillId="9" borderId="101" xfId="0" applyFont="1" applyFill="1" applyBorder="1" applyAlignment="1">
      <alignment horizontal="center" vertical="center"/>
    </xf>
    <xf numFmtId="0" fontId="1" fillId="5" borderId="43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1" fillId="5" borderId="42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left" vertical="center"/>
    </xf>
    <xf numFmtId="0" fontId="1" fillId="5" borderId="18" xfId="0" applyFont="1" applyFill="1" applyBorder="1" applyAlignment="1">
      <alignment horizontal="left" vertical="center"/>
    </xf>
    <xf numFmtId="0" fontId="43" fillId="9" borderId="106" xfId="0" applyFont="1" applyFill="1" applyBorder="1" applyAlignment="1">
      <alignment horizontal="center" vertical="center"/>
    </xf>
    <xf numFmtId="0" fontId="43" fillId="9" borderId="107" xfId="0" applyFont="1" applyFill="1" applyBorder="1" applyAlignment="1">
      <alignment horizontal="center" vertical="center"/>
    </xf>
    <xf numFmtId="0" fontId="43" fillId="9" borderId="101" xfId="0" applyFont="1" applyFill="1" applyBorder="1" applyAlignment="1">
      <alignment horizontal="center" vertical="center"/>
    </xf>
    <xf numFmtId="0" fontId="26" fillId="3" borderId="111" xfId="0" applyFont="1" applyFill="1" applyBorder="1" applyAlignment="1">
      <alignment horizontal="center" vertical="center" wrapText="1"/>
    </xf>
    <xf numFmtId="0" fontId="26" fillId="3" borderId="115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</cellXfs>
  <cellStyles count="8">
    <cellStyle name="0,0_x000d__x000a_NA_x000d__x000a_" xfId="1"/>
    <cellStyle name="Гиперссылка" xfId="2" builtinId="8"/>
    <cellStyle name="Обычный" xfId="0" builtinId="0"/>
    <cellStyle name="Обычный 2" xfId="3"/>
    <cellStyle name="Обычный 2 2" xfId="4"/>
    <cellStyle name="Обычный 3" xfId="5"/>
    <cellStyle name="Обычный 4" xfId="6"/>
    <cellStyle name="Обычный 5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13" Type="http://schemas.openxmlformats.org/officeDocument/2006/relationships/image" Target="../media/image152.png"/><Relationship Id="rId3" Type="http://schemas.openxmlformats.org/officeDocument/2006/relationships/image" Target="../media/image155.jpeg"/><Relationship Id="rId7" Type="http://schemas.openxmlformats.org/officeDocument/2006/relationships/image" Target="../media/image159.jpeg"/><Relationship Id="rId12" Type="http://schemas.openxmlformats.org/officeDocument/2006/relationships/image" Target="../media/image164.jpeg"/><Relationship Id="rId2" Type="http://schemas.openxmlformats.org/officeDocument/2006/relationships/image" Target="../media/image154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11" Type="http://schemas.openxmlformats.org/officeDocument/2006/relationships/image" Target="../media/image163.jpeg"/><Relationship Id="rId5" Type="http://schemas.openxmlformats.org/officeDocument/2006/relationships/image" Target="../media/image157.jpeg"/><Relationship Id="rId10" Type="http://schemas.openxmlformats.org/officeDocument/2006/relationships/image" Target="../media/image162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eg"/><Relationship Id="rId2" Type="http://schemas.openxmlformats.org/officeDocument/2006/relationships/image" Target="../media/image166.jpeg"/><Relationship Id="rId1" Type="http://schemas.openxmlformats.org/officeDocument/2006/relationships/image" Target="../media/image165.jpeg"/><Relationship Id="rId5" Type="http://schemas.openxmlformats.org/officeDocument/2006/relationships/image" Target="../media/image152.png"/><Relationship Id="rId4" Type="http://schemas.openxmlformats.org/officeDocument/2006/relationships/image" Target="../media/image16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18" Type="http://schemas.openxmlformats.org/officeDocument/2006/relationships/image" Target="../media/image186.jpeg"/><Relationship Id="rId3" Type="http://schemas.openxmlformats.org/officeDocument/2006/relationships/image" Target="../media/image171.jpeg"/><Relationship Id="rId21" Type="http://schemas.openxmlformats.org/officeDocument/2006/relationships/image" Target="../media/image189.png"/><Relationship Id="rId7" Type="http://schemas.openxmlformats.org/officeDocument/2006/relationships/image" Target="../media/image175.jpeg"/><Relationship Id="rId12" Type="http://schemas.openxmlformats.org/officeDocument/2006/relationships/image" Target="../media/image180.png"/><Relationship Id="rId17" Type="http://schemas.openxmlformats.org/officeDocument/2006/relationships/image" Target="../media/image185.jpeg"/><Relationship Id="rId2" Type="http://schemas.openxmlformats.org/officeDocument/2006/relationships/image" Target="../media/image170.jpeg"/><Relationship Id="rId16" Type="http://schemas.openxmlformats.org/officeDocument/2006/relationships/image" Target="../media/image184.jpeg"/><Relationship Id="rId20" Type="http://schemas.openxmlformats.org/officeDocument/2006/relationships/image" Target="../media/image188.jpe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11" Type="http://schemas.openxmlformats.org/officeDocument/2006/relationships/image" Target="../media/image179.jpeg"/><Relationship Id="rId5" Type="http://schemas.openxmlformats.org/officeDocument/2006/relationships/image" Target="../media/image173.jpeg"/><Relationship Id="rId15" Type="http://schemas.openxmlformats.org/officeDocument/2006/relationships/image" Target="../media/image183.png"/><Relationship Id="rId10" Type="http://schemas.openxmlformats.org/officeDocument/2006/relationships/image" Target="../media/image178.jpeg"/><Relationship Id="rId19" Type="http://schemas.openxmlformats.org/officeDocument/2006/relationships/image" Target="../media/image187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82.jpeg"/><Relationship Id="rId22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png"/><Relationship Id="rId2" Type="http://schemas.openxmlformats.org/officeDocument/2006/relationships/image" Target="../media/image191.jpeg"/><Relationship Id="rId1" Type="http://schemas.openxmlformats.org/officeDocument/2006/relationships/image" Target="../media/image190.jpeg"/><Relationship Id="rId6" Type="http://schemas.openxmlformats.org/officeDocument/2006/relationships/image" Target="../media/image194.jpeg"/><Relationship Id="rId5" Type="http://schemas.openxmlformats.org/officeDocument/2006/relationships/image" Target="../media/image193.jpeg"/><Relationship Id="rId4" Type="http://schemas.openxmlformats.org/officeDocument/2006/relationships/image" Target="../media/image15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png"/><Relationship Id="rId2" Type="http://schemas.openxmlformats.org/officeDocument/2006/relationships/image" Target="../media/image195.jpeg"/><Relationship Id="rId1" Type="http://schemas.openxmlformats.org/officeDocument/2006/relationships/image" Target="../media/image15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13</xdr:row>
      <xdr:rowOff>323850</xdr:rowOff>
    </xdr:from>
    <xdr:to>
      <xdr:col>1</xdr:col>
      <xdr:colOff>1504950</xdr:colOff>
      <xdr:row>17</xdr:row>
      <xdr:rowOff>85725</xdr:rowOff>
    </xdr:to>
    <xdr:pic>
      <xdr:nvPicPr>
        <xdr:cNvPr id="143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2425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</xdr:row>
      <xdr:rowOff>9525</xdr:rowOff>
    </xdr:from>
    <xdr:to>
      <xdr:col>1</xdr:col>
      <xdr:colOff>1562100</xdr:colOff>
      <xdr:row>27</xdr:row>
      <xdr:rowOff>390525</xdr:rowOff>
    </xdr:to>
    <xdr:pic>
      <xdr:nvPicPr>
        <xdr:cNvPr id="143959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248650"/>
          <a:ext cx="1543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29</xdr:row>
      <xdr:rowOff>38100</xdr:rowOff>
    </xdr:from>
    <xdr:to>
      <xdr:col>1</xdr:col>
      <xdr:colOff>1533525</xdr:colOff>
      <xdr:row>31</xdr:row>
      <xdr:rowOff>381000</xdr:rowOff>
    </xdr:to>
    <xdr:pic>
      <xdr:nvPicPr>
        <xdr:cNvPr id="143960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01225"/>
          <a:ext cx="15144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40</xdr:row>
      <xdr:rowOff>85725</xdr:rowOff>
    </xdr:from>
    <xdr:to>
      <xdr:col>1</xdr:col>
      <xdr:colOff>1571625</xdr:colOff>
      <xdr:row>43</xdr:row>
      <xdr:rowOff>266700</xdr:rowOff>
    </xdr:to>
    <xdr:pic>
      <xdr:nvPicPr>
        <xdr:cNvPr id="143961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763625"/>
          <a:ext cx="1562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72</xdr:row>
      <xdr:rowOff>161925</xdr:rowOff>
    </xdr:from>
    <xdr:to>
      <xdr:col>1</xdr:col>
      <xdr:colOff>1504950</xdr:colOff>
      <xdr:row>76</xdr:row>
      <xdr:rowOff>85725</xdr:rowOff>
    </xdr:to>
    <xdr:pic>
      <xdr:nvPicPr>
        <xdr:cNvPr id="143962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117925"/>
          <a:ext cx="14573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96</xdr:row>
      <xdr:rowOff>9525</xdr:rowOff>
    </xdr:from>
    <xdr:to>
      <xdr:col>1</xdr:col>
      <xdr:colOff>1571625</xdr:colOff>
      <xdr:row>96</xdr:row>
      <xdr:rowOff>1181100</xdr:rowOff>
    </xdr:to>
    <xdr:pic>
      <xdr:nvPicPr>
        <xdr:cNvPr id="143963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233850"/>
          <a:ext cx="1562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107</xdr:row>
      <xdr:rowOff>19050</xdr:rowOff>
    </xdr:from>
    <xdr:to>
      <xdr:col>1</xdr:col>
      <xdr:colOff>1562100</xdr:colOff>
      <xdr:row>107</xdr:row>
      <xdr:rowOff>1162050</xdr:rowOff>
    </xdr:to>
    <xdr:pic>
      <xdr:nvPicPr>
        <xdr:cNvPr id="14396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852035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115</xdr:row>
      <xdr:rowOff>9525</xdr:rowOff>
    </xdr:from>
    <xdr:to>
      <xdr:col>1</xdr:col>
      <xdr:colOff>1571625</xdr:colOff>
      <xdr:row>116</xdr:row>
      <xdr:rowOff>581025</xdr:rowOff>
    </xdr:to>
    <xdr:pic>
      <xdr:nvPicPr>
        <xdr:cNvPr id="143965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9245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99</xdr:row>
      <xdr:rowOff>9525</xdr:rowOff>
    </xdr:from>
    <xdr:to>
      <xdr:col>1</xdr:col>
      <xdr:colOff>1571625</xdr:colOff>
      <xdr:row>101</xdr:row>
      <xdr:rowOff>381000</xdr:rowOff>
    </xdr:to>
    <xdr:pic>
      <xdr:nvPicPr>
        <xdr:cNvPr id="143966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938950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108</xdr:row>
      <xdr:rowOff>19050</xdr:rowOff>
    </xdr:from>
    <xdr:to>
      <xdr:col>1</xdr:col>
      <xdr:colOff>1571625</xdr:colOff>
      <xdr:row>109</xdr:row>
      <xdr:rowOff>581025</xdr:rowOff>
    </xdr:to>
    <xdr:pic>
      <xdr:nvPicPr>
        <xdr:cNvPr id="14396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6919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104</xdr:row>
      <xdr:rowOff>19050</xdr:rowOff>
    </xdr:from>
    <xdr:to>
      <xdr:col>1</xdr:col>
      <xdr:colOff>1571625</xdr:colOff>
      <xdr:row>106</xdr:row>
      <xdr:rowOff>381000</xdr:rowOff>
    </xdr:to>
    <xdr:pic>
      <xdr:nvPicPr>
        <xdr:cNvPr id="143968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32020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93</xdr:row>
      <xdr:rowOff>19050</xdr:rowOff>
    </xdr:from>
    <xdr:to>
      <xdr:col>1</xdr:col>
      <xdr:colOff>1543050</xdr:colOff>
      <xdr:row>94</xdr:row>
      <xdr:rowOff>561975</xdr:rowOff>
    </xdr:to>
    <xdr:pic>
      <xdr:nvPicPr>
        <xdr:cNvPr id="143969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757475"/>
          <a:ext cx="15144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87</xdr:row>
      <xdr:rowOff>38100</xdr:rowOff>
    </xdr:from>
    <xdr:to>
      <xdr:col>1</xdr:col>
      <xdr:colOff>1552575</xdr:colOff>
      <xdr:row>87</xdr:row>
      <xdr:rowOff>1171575</xdr:rowOff>
    </xdr:to>
    <xdr:pic>
      <xdr:nvPicPr>
        <xdr:cNvPr id="143970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604575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118</xdr:row>
      <xdr:rowOff>9525</xdr:rowOff>
    </xdr:from>
    <xdr:to>
      <xdr:col>1</xdr:col>
      <xdr:colOff>1504950</xdr:colOff>
      <xdr:row>118</xdr:row>
      <xdr:rowOff>1143000</xdr:rowOff>
    </xdr:to>
    <xdr:pic>
      <xdr:nvPicPr>
        <xdr:cNvPr id="143971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5397400"/>
          <a:ext cx="1409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110</xdr:row>
      <xdr:rowOff>19050</xdr:rowOff>
    </xdr:from>
    <xdr:to>
      <xdr:col>1</xdr:col>
      <xdr:colOff>1571625</xdr:colOff>
      <xdr:row>111</xdr:row>
      <xdr:rowOff>581025</xdr:rowOff>
    </xdr:to>
    <xdr:pic>
      <xdr:nvPicPr>
        <xdr:cNvPr id="14397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8730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89</xdr:row>
      <xdr:rowOff>28575</xdr:rowOff>
    </xdr:from>
    <xdr:to>
      <xdr:col>1</xdr:col>
      <xdr:colOff>1552575</xdr:colOff>
      <xdr:row>89</xdr:row>
      <xdr:rowOff>1171575</xdr:rowOff>
    </xdr:to>
    <xdr:pic>
      <xdr:nvPicPr>
        <xdr:cNvPr id="143973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381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80</xdr:row>
      <xdr:rowOff>28575</xdr:rowOff>
    </xdr:from>
    <xdr:to>
      <xdr:col>1</xdr:col>
      <xdr:colOff>1514475</xdr:colOff>
      <xdr:row>82</xdr:row>
      <xdr:rowOff>381000</xdr:rowOff>
    </xdr:to>
    <xdr:pic>
      <xdr:nvPicPr>
        <xdr:cNvPr id="143974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2518350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21</xdr:row>
      <xdr:rowOff>104775</xdr:rowOff>
    </xdr:from>
    <xdr:to>
      <xdr:col>1</xdr:col>
      <xdr:colOff>1514475</xdr:colOff>
      <xdr:row>23</xdr:row>
      <xdr:rowOff>285750</xdr:rowOff>
    </xdr:to>
    <xdr:pic>
      <xdr:nvPicPr>
        <xdr:cNvPr id="143975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77025"/>
          <a:ext cx="1447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1</xdr:col>
      <xdr:colOff>1552575</xdr:colOff>
      <xdr:row>37</xdr:row>
      <xdr:rowOff>285750</xdr:rowOff>
    </xdr:to>
    <xdr:pic>
      <xdr:nvPicPr>
        <xdr:cNvPr id="143976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820525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102</xdr:row>
      <xdr:rowOff>19050</xdr:rowOff>
    </xdr:from>
    <xdr:to>
      <xdr:col>1</xdr:col>
      <xdr:colOff>1571625</xdr:colOff>
      <xdr:row>103</xdr:row>
      <xdr:rowOff>561975</xdr:rowOff>
    </xdr:to>
    <xdr:pic>
      <xdr:nvPicPr>
        <xdr:cNvPr id="143977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120050"/>
          <a:ext cx="1552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45</xdr:row>
      <xdr:rowOff>19050</xdr:rowOff>
    </xdr:from>
    <xdr:to>
      <xdr:col>1</xdr:col>
      <xdr:colOff>1543050</xdr:colOff>
      <xdr:row>45</xdr:row>
      <xdr:rowOff>1152525</xdr:rowOff>
    </xdr:to>
    <xdr:pic>
      <xdr:nvPicPr>
        <xdr:cNvPr id="143978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354300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</xdr:row>
      <xdr:rowOff>38100</xdr:rowOff>
    </xdr:from>
    <xdr:to>
      <xdr:col>1</xdr:col>
      <xdr:colOff>1552575</xdr:colOff>
      <xdr:row>51</xdr:row>
      <xdr:rowOff>1181100</xdr:rowOff>
    </xdr:to>
    <xdr:pic>
      <xdr:nvPicPr>
        <xdr:cNvPr id="143979" name="Рисунок 3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169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</xdr:row>
      <xdr:rowOff>47625</xdr:rowOff>
    </xdr:from>
    <xdr:to>
      <xdr:col>1</xdr:col>
      <xdr:colOff>1533525</xdr:colOff>
      <xdr:row>50</xdr:row>
      <xdr:rowOff>1143000</xdr:rowOff>
    </xdr:to>
    <xdr:pic>
      <xdr:nvPicPr>
        <xdr:cNvPr id="143980" name="Рисунок 3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73900"/>
          <a:ext cx="14573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97</xdr:row>
      <xdr:rowOff>19050</xdr:rowOff>
    </xdr:from>
    <xdr:to>
      <xdr:col>1</xdr:col>
      <xdr:colOff>1562100</xdr:colOff>
      <xdr:row>97</xdr:row>
      <xdr:rowOff>1162050</xdr:rowOff>
    </xdr:to>
    <xdr:pic>
      <xdr:nvPicPr>
        <xdr:cNvPr id="143981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443525"/>
          <a:ext cx="1543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86</xdr:row>
      <xdr:rowOff>19050</xdr:rowOff>
    </xdr:from>
    <xdr:to>
      <xdr:col>1</xdr:col>
      <xdr:colOff>1562100</xdr:colOff>
      <xdr:row>86</xdr:row>
      <xdr:rowOff>1181100</xdr:rowOff>
    </xdr:to>
    <xdr:pic>
      <xdr:nvPicPr>
        <xdr:cNvPr id="143982" name="Рисунок 3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3853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19050</xdr:rowOff>
    </xdr:from>
    <xdr:to>
      <xdr:col>1</xdr:col>
      <xdr:colOff>1543050</xdr:colOff>
      <xdr:row>46</xdr:row>
      <xdr:rowOff>1152525</xdr:rowOff>
    </xdr:to>
    <xdr:pic>
      <xdr:nvPicPr>
        <xdr:cNvPr id="143983" name="Рисунок 3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53540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47</xdr:row>
      <xdr:rowOff>28575</xdr:rowOff>
    </xdr:from>
    <xdr:to>
      <xdr:col>1</xdr:col>
      <xdr:colOff>1381125</xdr:colOff>
      <xdr:row>47</xdr:row>
      <xdr:rowOff>904875</xdr:rowOff>
    </xdr:to>
    <xdr:pic>
      <xdr:nvPicPr>
        <xdr:cNvPr id="143984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726025"/>
          <a:ext cx="1181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113</xdr:row>
      <xdr:rowOff>19050</xdr:rowOff>
    </xdr:from>
    <xdr:to>
      <xdr:col>1</xdr:col>
      <xdr:colOff>1571625</xdr:colOff>
      <xdr:row>113</xdr:row>
      <xdr:rowOff>1181100</xdr:rowOff>
    </xdr:to>
    <xdr:pic>
      <xdr:nvPicPr>
        <xdr:cNvPr id="143985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3779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78</xdr:row>
      <xdr:rowOff>28575</xdr:rowOff>
    </xdr:from>
    <xdr:to>
      <xdr:col>1</xdr:col>
      <xdr:colOff>1562100</xdr:colOff>
      <xdr:row>78</xdr:row>
      <xdr:rowOff>1190625</xdr:rowOff>
    </xdr:to>
    <xdr:pic>
      <xdr:nvPicPr>
        <xdr:cNvPr id="143986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0975300"/>
          <a:ext cx="1533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84</xdr:row>
      <xdr:rowOff>38100</xdr:rowOff>
    </xdr:from>
    <xdr:to>
      <xdr:col>1</xdr:col>
      <xdr:colOff>1419225</xdr:colOff>
      <xdr:row>84</xdr:row>
      <xdr:rowOff>1009650</xdr:rowOff>
    </xdr:to>
    <xdr:pic>
      <xdr:nvPicPr>
        <xdr:cNvPr id="143987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013775"/>
          <a:ext cx="13049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53</xdr:row>
      <xdr:rowOff>76200</xdr:rowOff>
    </xdr:from>
    <xdr:to>
      <xdr:col>1</xdr:col>
      <xdr:colOff>1485900</xdr:colOff>
      <xdr:row>55</xdr:row>
      <xdr:rowOff>438150</xdr:rowOff>
    </xdr:to>
    <xdr:pic>
      <xdr:nvPicPr>
        <xdr:cNvPr id="143988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488525"/>
          <a:ext cx="1400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56</xdr:row>
      <xdr:rowOff>28575</xdr:rowOff>
    </xdr:from>
    <xdr:to>
      <xdr:col>1</xdr:col>
      <xdr:colOff>1457325</xdr:colOff>
      <xdr:row>58</xdr:row>
      <xdr:rowOff>400050</xdr:rowOff>
    </xdr:to>
    <xdr:pic>
      <xdr:nvPicPr>
        <xdr:cNvPr id="143989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602950"/>
          <a:ext cx="1400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59</xdr:row>
      <xdr:rowOff>19050</xdr:rowOff>
    </xdr:from>
    <xdr:to>
      <xdr:col>1</xdr:col>
      <xdr:colOff>1390650</xdr:colOff>
      <xdr:row>61</xdr:row>
      <xdr:rowOff>457200</xdr:rowOff>
    </xdr:to>
    <xdr:pic>
      <xdr:nvPicPr>
        <xdr:cNvPr id="143990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4717375"/>
          <a:ext cx="1295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62</xdr:row>
      <xdr:rowOff>19050</xdr:rowOff>
    </xdr:from>
    <xdr:to>
      <xdr:col>1</xdr:col>
      <xdr:colOff>1409700</xdr:colOff>
      <xdr:row>64</xdr:row>
      <xdr:rowOff>323850</xdr:rowOff>
    </xdr:to>
    <xdr:pic>
      <xdr:nvPicPr>
        <xdr:cNvPr id="143991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727025"/>
          <a:ext cx="13430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65</xdr:row>
      <xdr:rowOff>9525</xdr:rowOff>
    </xdr:from>
    <xdr:to>
      <xdr:col>1</xdr:col>
      <xdr:colOff>1352550</xdr:colOff>
      <xdr:row>67</xdr:row>
      <xdr:rowOff>323850</xdr:rowOff>
    </xdr:to>
    <xdr:pic>
      <xdr:nvPicPr>
        <xdr:cNvPr id="143992" name="Рисунок 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674620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68</xdr:row>
      <xdr:rowOff>19050</xdr:rowOff>
    </xdr:from>
    <xdr:to>
      <xdr:col>1</xdr:col>
      <xdr:colOff>1466850</xdr:colOff>
      <xdr:row>70</xdr:row>
      <xdr:rowOff>361950</xdr:rowOff>
    </xdr:to>
    <xdr:pic>
      <xdr:nvPicPr>
        <xdr:cNvPr id="143993" name="Рисунок 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641550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121</xdr:row>
      <xdr:rowOff>28575</xdr:rowOff>
    </xdr:from>
    <xdr:to>
      <xdr:col>1</xdr:col>
      <xdr:colOff>1524000</xdr:colOff>
      <xdr:row>123</xdr:row>
      <xdr:rowOff>342900</xdr:rowOff>
    </xdr:to>
    <xdr:pic>
      <xdr:nvPicPr>
        <xdr:cNvPr id="143994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40717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131</xdr:row>
      <xdr:rowOff>19050</xdr:rowOff>
    </xdr:from>
    <xdr:to>
      <xdr:col>1</xdr:col>
      <xdr:colOff>1533525</xdr:colOff>
      <xdr:row>132</xdr:row>
      <xdr:rowOff>561975</xdr:rowOff>
    </xdr:to>
    <xdr:pic>
      <xdr:nvPicPr>
        <xdr:cNvPr id="143995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5770125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133</xdr:row>
      <xdr:rowOff>19050</xdr:rowOff>
    </xdr:from>
    <xdr:to>
      <xdr:col>1</xdr:col>
      <xdr:colOff>1562100</xdr:colOff>
      <xdr:row>134</xdr:row>
      <xdr:rowOff>600075</xdr:rowOff>
    </xdr:to>
    <xdr:pic>
      <xdr:nvPicPr>
        <xdr:cNvPr id="143996" name="Рисунок 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9321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136</xdr:row>
      <xdr:rowOff>19050</xdr:rowOff>
    </xdr:from>
    <xdr:to>
      <xdr:col>1</xdr:col>
      <xdr:colOff>1562100</xdr:colOff>
      <xdr:row>138</xdr:row>
      <xdr:rowOff>371475</xdr:rowOff>
    </xdr:to>
    <xdr:pic>
      <xdr:nvPicPr>
        <xdr:cNvPr id="143997" name="Рисунок 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4561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140</xdr:row>
      <xdr:rowOff>19050</xdr:rowOff>
    </xdr:from>
    <xdr:to>
      <xdr:col>1</xdr:col>
      <xdr:colOff>1571625</xdr:colOff>
      <xdr:row>142</xdr:row>
      <xdr:rowOff>381000</xdr:rowOff>
    </xdr:to>
    <xdr:pic>
      <xdr:nvPicPr>
        <xdr:cNvPr id="143998" name="Рисунок 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99801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143</xdr:row>
      <xdr:rowOff>19050</xdr:rowOff>
    </xdr:from>
    <xdr:to>
      <xdr:col>1</xdr:col>
      <xdr:colOff>1571625</xdr:colOff>
      <xdr:row>145</xdr:row>
      <xdr:rowOff>381000</xdr:rowOff>
    </xdr:to>
    <xdr:pic>
      <xdr:nvPicPr>
        <xdr:cNvPr id="143999" name="Рисунок 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11803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177</xdr:row>
      <xdr:rowOff>85725</xdr:rowOff>
    </xdr:from>
    <xdr:to>
      <xdr:col>1</xdr:col>
      <xdr:colOff>1390650</xdr:colOff>
      <xdr:row>177</xdr:row>
      <xdr:rowOff>1266825</xdr:rowOff>
    </xdr:to>
    <xdr:pic>
      <xdr:nvPicPr>
        <xdr:cNvPr id="144000" name="Рисунок 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1212650"/>
          <a:ext cx="1171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178</xdr:row>
      <xdr:rowOff>28575</xdr:rowOff>
    </xdr:from>
    <xdr:to>
      <xdr:col>1</xdr:col>
      <xdr:colOff>1314450</xdr:colOff>
      <xdr:row>178</xdr:row>
      <xdr:rowOff>1123950</xdr:rowOff>
    </xdr:to>
    <xdr:pic>
      <xdr:nvPicPr>
        <xdr:cNvPr id="144001" name="Рисунок 5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2469950"/>
          <a:ext cx="1104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179</xdr:row>
      <xdr:rowOff>66675</xdr:rowOff>
    </xdr:from>
    <xdr:to>
      <xdr:col>1</xdr:col>
      <xdr:colOff>1466850</xdr:colOff>
      <xdr:row>179</xdr:row>
      <xdr:rowOff>1152525</xdr:rowOff>
    </xdr:to>
    <xdr:pic>
      <xdr:nvPicPr>
        <xdr:cNvPr id="144002" name="Рисунок 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3679625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180</xdr:row>
      <xdr:rowOff>47625</xdr:rowOff>
    </xdr:from>
    <xdr:to>
      <xdr:col>1</xdr:col>
      <xdr:colOff>1438275</xdr:colOff>
      <xdr:row>180</xdr:row>
      <xdr:rowOff>1123950</xdr:rowOff>
    </xdr:to>
    <xdr:pic>
      <xdr:nvPicPr>
        <xdr:cNvPr id="144003" name="Рисунок 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4860725"/>
          <a:ext cx="1209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182</xdr:row>
      <xdr:rowOff>66675</xdr:rowOff>
    </xdr:from>
    <xdr:to>
      <xdr:col>1</xdr:col>
      <xdr:colOff>1428750</xdr:colOff>
      <xdr:row>182</xdr:row>
      <xdr:rowOff>1123950</xdr:rowOff>
    </xdr:to>
    <xdr:pic>
      <xdr:nvPicPr>
        <xdr:cNvPr id="144004" name="Рисунок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7261025"/>
          <a:ext cx="1209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181</xdr:row>
      <xdr:rowOff>38100</xdr:rowOff>
    </xdr:from>
    <xdr:to>
      <xdr:col>1</xdr:col>
      <xdr:colOff>1343025</xdr:colOff>
      <xdr:row>181</xdr:row>
      <xdr:rowOff>1123950</xdr:rowOff>
    </xdr:to>
    <xdr:pic>
      <xdr:nvPicPr>
        <xdr:cNvPr id="144005" name="Рисунок 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6032300"/>
          <a:ext cx="1181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183</xdr:row>
      <xdr:rowOff>57150</xdr:rowOff>
    </xdr:from>
    <xdr:to>
      <xdr:col>1</xdr:col>
      <xdr:colOff>1390650</xdr:colOff>
      <xdr:row>183</xdr:row>
      <xdr:rowOff>1057275</xdr:rowOff>
    </xdr:to>
    <xdr:pic>
      <xdr:nvPicPr>
        <xdr:cNvPr id="144006" name="Рисунок 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8451650"/>
          <a:ext cx="13144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184</xdr:row>
      <xdr:rowOff>28575</xdr:rowOff>
    </xdr:from>
    <xdr:to>
      <xdr:col>1</xdr:col>
      <xdr:colOff>1238250</xdr:colOff>
      <xdr:row>184</xdr:row>
      <xdr:rowOff>1085850</xdr:rowOff>
    </xdr:to>
    <xdr:pic>
      <xdr:nvPicPr>
        <xdr:cNvPr id="144007" name="Рисунок 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09508925"/>
          <a:ext cx="9144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185</xdr:row>
      <xdr:rowOff>38100</xdr:rowOff>
    </xdr:from>
    <xdr:to>
      <xdr:col>1</xdr:col>
      <xdr:colOff>1428750</xdr:colOff>
      <xdr:row>185</xdr:row>
      <xdr:rowOff>981075</xdr:rowOff>
    </xdr:to>
    <xdr:pic>
      <xdr:nvPicPr>
        <xdr:cNvPr id="144008" name="Рисунок 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0623350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186</xdr:row>
      <xdr:rowOff>66675</xdr:rowOff>
    </xdr:from>
    <xdr:to>
      <xdr:col>1</xdr:col>
      <xdr:colOff>1533525</xdr:colOff>
      <xdr:row>186</xdr:row>
      <xdr:rowOff>1143000</xdr:rowOff>
    </xdr:to>
    <xdr:pic>
      <xdr:nvPicPr>
        <xdr:cNvPr id="144009" name="Рисунок 1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11680625"/>
          <a:ext cx="1447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187</xdr:row>
      <xdr:rowOff>19050</xdr:rowOff>
    </xdr:from>
    <xdr:to>
      <xdr:col>1</xdr:col>
      <xdr:colOff>1543050</xdr:colOff>
      <xdr:row>187</xdr:row>
      <xdr:rowOff>1162050</xdr:rowOff>
    </xdr:to>
    <xdr:pic>
      <xdr:nvPicPr>
        <xdr:cNvPr id="144010" name="Рисунок 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937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124</xdr:row>
      <xdr:rowOff>171450</xdr:rowOff>
    </xdr:from>
    <xdr:to>
      <xdr:col>1</xdr:col>
      <xdr:colOff>1295400</xdr:colOff>
      <xdr:row>124</xdr:row>
      <xdr:rowOff>933450</xdr:rowOff>
    </xdr:to>
    <xdr:pic>
      <xdr:nvPicPr>
        <xdr:cNvPr id="144011" name="Рисунок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721625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125</xdr:row>
      <xdr:rowOff>28575</xdr:rowOff>
    </xdr:from>
    <xdr:to>
      <xdr:col>1</xdr:col>
      <xdr:colOff>1514475</xdr:colOff>
      <xdr:row>125</xdr:row>
      <xdr:rowOff>1057275</xdr:rowOff>
    </xdr:to>
    <xdr:pic>
      <xdr:nvPicPr>
        <xdr:cNvPr id="144012" name="Рисунок 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9626500"/>
          <a:ext cx="1371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126</xdr:row>
      <xdr:rowOff>28575</xdr:rowOff>
    </xdr:from>
    <xdr:to>
      <xdr:col>1</xdr:col>
      <xdr:colOff>1562100</xdr:colOff>
      <xdr:row>126</xdr:row>
      <xdr:rowOff>1181100</xdr:rowOff>
    </xdr:to>
    <xdr:pic>
      <xdr:nvPicPr>
        <xdr:cNvPr id="144013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0731400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127</xdr:row>
      <xdr:rowOff>28575</xdr:rowOff>
    </xdr:from>
    <xdr:to>
      <xdr:col>1</xdr:col>
      <xdr:colOff>1524000</xdr:colOff>
      <xdr:row>127</xdr:row>
      <xdr:rowOff>1104900</xdr:rowOff>
    </xdr:to>
    <xdr:pic>
      <xdr:nvPicPr>
        <xdr:cNvPr id="144014" name="Рисунок 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922025"/>
          <a:ext cx="1438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128</xdr:row>
      <xdr:rowOff>38100</xdr:rowOff>
    </xdr:from>
    <xdr:to>
      <xdr:col>1</xdr:col>
      <xdr:colOff>1457325</xdr:colOff>
      <xdr:row>128</xdr:row>
      <xdr:rowOff>1143000</xdr:rowOff>
    </xdr:to>
    <xdr:pic>
      <xdr:nvPicPr>
        <xdr:cNvPr id="144015" name="Рисунок 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084075"/>
          <a:ext cx="1371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129</xdr:row>
      <xdr:rowOff>47625</xdr:rowOff>
    </xdr:from>
    <xdr:to>
      <xdr:col>1</xdr:col>
      <xdr:colOff>1495425</xdr:colOff>
      <xdr:row>129</xdr:row>
      <xdr:rowOff>1123950</xdr:rowOff>
    </xdr:to>
    <xdr:pic>
      <xdr:nvPicPr>
        <xdr:cNvPr id="144016" name="Рисунок 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303275"/>
          <a:ext cx="1428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147</xdr:row>
      <xdr:rowOff>38100</xdr:rowOff>
    </xdr:from>
    <xdr:to>
      <xdr:col>1</xdr:col>
      <xdr:colOff>1438275</xdr:colOff>
      <xdr:row>147</xdr:row>
      <xdr:rowOff>990600</xdr:rowOff>
    </xdr:to>
    <xdr:pic>
      <xdr:nvPicPr>
        <xdr:cNvPr id="144017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723375"/>
          <a:ext cx="1276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148</xdr:row>
      <xdr:rowOff>19050</xdr:rowOff>
    </xdr:from>
    <xdr:to>
      <xdr:col>1</xdr:col>
      <xdr:colOff>1390650</xdr:colOff>
      <xdr:row>148</xdr:row>
      <xdr:rowOff>904875</xdr:rowOff>
    </xdr:to>
    <xdr:pic>
      <xdr:nvPicPr>
        <xdr:cNvPr id="144018" name="Рисунок 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3713975"/>
          <a:ext cx="11811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149</xdr:row>
      <xdr:rowOff>19050</xdr:rowOff>
    </xdr:from>
    <xdr:to>
      <xdr:col>1</xdr:col>
      <xdr:colOff>1419225</xdr:colOff>
      <xdr:row>149</xdr:row>
      <xdr:rowOff>933450</xdr:rowOff>
    </xdr:to>
    <xdr:pic>
      <xdr:nvPicPr>
        <xdr:cNvPr id="144019" name="Рисунок 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4647425"/>
          <a:ext cx="1209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150</xdr:row>
      <xdr:rowOff>19050</xdr:rowOff>
    </xdr:from>
    <xdr:to>
      <xdr:col>1</xdr:col>
      <xdr:colOff>1447800</xdr:colOff>
      <xdr:row>150</xdr:row>
      <xdr:rowOff>962025</xdr:rowOff>
    </xdr:to>
    <xdr:pic>
      <xdr:nvPicPr>
        <xdr:cNvPr id="144020" name="Рисунок 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5618975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151</xdr:row>
      <xdr:rowOff>47625</xdr:rowOff>
    </xdr:from>
    <xdr:to>
      <xdr:col>1</xdr:col>
      <xdr:colOff>1362075</xdr:colOff>
      <xdr:row>151</xdr:row>
      <xdr:rowOff>876300</xdr:rowOff>
    </xdr:to>
    <xdr:pic>
      <xdr:nvPicPr>
        <xdr:cNvPr id="144021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628625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152</xdr:row>
      <xdr:rowOff>19050</xdr:rowOff>
    </xdr:from>
    <xdr:to>
      <xdr:col>1</xdr:col>
      <xdr:colOff>1409700</xdr:colOff>
      <xdr:row>152</xdr:row>
      <xdr:rowOff>914400</xdr:rowOff>
    </xdr:to>
    <xdr:pic>
      <xdr:nvPicPr>
        <xdr:cNvPr id="144022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7552550"/>
          <a:ext cx="1200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153</xdr:row>
      <xdr:rowOff>114300</xdr:rowOff>
    </xdr:from>
    <xdr:to>
      <xdr:col>1</xdr:col>
      <xdr:colOff>1190625</xdr:colOff>
      <xdr:row>153</xdr:row>
      <xdr:rowOff>781050</xdr:rowOff>
    </xdr:to>
    <xdr:pic>
      <xdr:nvPicPr>
        <xdr:cNvPr id="14402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8571725"/>
          <a:ext cx="8953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154</xdr:row>
      <xdr:rowOff>76200</xdr:rowOff>
    </xdr:from>
    <xdr:to>
      <xdr:col>1</xdr:col>
      <xdr:colOff>1276350</xdr:colOff>
      <xdr:row>154</xdr:row>
      <xdr:rowOff>819150</xdr:rowOff>
    </xdr:to>
    <xdr:pic>
      <xdr:nvPicPr>
        <xdr:cNvPr id="144024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9467075"/>
          <a:ext cx="990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155</xdr:row>
      <xdr:rowOff>47625</xdr:rowOff>
    </xdr:from>
    <xdr:to>
      <xdr:col>1</xdr:col>
      <xdr:colOff>1390650</xdr:colOff>
      <xdr:row>155</xdr:row>
      <xdr:rowOff>895350</xdr:rowOff>
    </xdr:to>
    <xdr:pic>
      <xdr:nvPicPr>
        <xdr:cNvPr id="144025" name="Рисунок 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0333850"/>
          <a:ext cx="11239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156</xdr:row>
      <xdr:rowOff>28575</xdr:rowOff>
    </xdr:from>
    <xdr:to>
      <xdr:col>1</xdr:col>
      <xdr:colOff>1390650</xdr:colOff>
      <xdr:row>156</xdr:row>
      <xdr:rowOff>904875</xdr:rowOff>
    </xdr:to>
    <xdr:pic>
      <xdr:nvPicPr>
        <xdr:cNvPr id="144026" name="Рисунок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1238725"/>
          <a:ext cx="1171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157</xdr:row>
      <xdr:rowOff>28575</xdr:rowOff>
    </xdr:from>
    <xdr:to>
      <xdr:col>1</xdr:col>
      <xdr:colOff>1390650</xdr:colOff>
      <xdr:row>157</xdr:row>
      <xdr:rowOff>857250</xdr:rowOff>
    </xdr:to>
    <xdr:pic>
      <xdr:nvPicPr>
        <xdr:cNvPr id="144027" name="Рисунок 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2162650"/>
          <a:ext cx="11049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158</xdr:row>
      <xdr:rowOff>47625</xdr:rowOff>
    </xdr:from>
    <xdr:to>
      <xdr:col>1</xdr:col>
      <xdr:colOff>1381125</xdr:colOff>
      <xdr:row>158</xdr:row>
      <xdr:rowOff>866775</xdr:rowOff>
    </xdr:to>
    <xdr:pic>
      <xdr:nvPicPr>
        <xdr:cNvPr id="144028" name="Рисунок 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3077050"/>
          <a:ext cx="1095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159</xdr:row>
      <xdr:rowOff>57150</xdr:rowOff>
    </xdr:from>
    <xdr:to>
      <xdr:col>1</xdr:col>
      <xdr:colOff>1428750</xdr:colOff>
      <xdr:row>159</xdr:row>
      <xdr:rowOff>971550</xdr:rowOff>
    </xdr:to>
    <xdr:pic>
      <xdr:nvPicPr>
        <xdr:cNvPr id="144029" name="Рисунок 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4000975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160</xdr:row>
      <xdr:rowOff>57150</xdr:rowOff>
    </xdr:from>
    <xdr:to>
      <xdr:col>1</xdr:col>
      <xdr:colOff>1362075</xdr:colOff>
      <xdr:row>160</xdr:row>
      <xdr:rowOff>819150</xdr:rowOff>
    </xdr:to>
    <xdr:pic>
      <xdr:nvPicPr>
        <xdr:cNvPr id="144030" name="Рисунок 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982050"/>
          <a:ext cx="1181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161</xdr:row>
      <xdr:rowOff>19050</xdr:rowOff>
    </xdr:from>
    <xdr:to>
      <xdr:col>1</xdr:col>
      <xdr:colOff>1362075</xdr:colOff>
      <xdr:row>161</xdr:row>
      <xdr:rowOff>876300</xdr:rowOff>
    </xdr:to>
    <xdr:pic>
      <xdr:nvPicPr>
        <xdr:cNvPr id="144031" name="Рисунок 1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5848825"/>
          <a:ext cx="11334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162</xdr:row>
      <xdr:rowOff>19050</xdr:rowOff>
    </xdr:from>
    <xdr:to>
      <xdr:col>1</xdr:col>
      <xdr:colOff>1371600</xdr:colOff>
      <xdr:row>162</xdr:row>
      <xdr:rowOff>885825</xdr:rowOff>
    </xdr:to>
    <xdr:pic>
      <xdr:nvPicPr>
        <xdr:cNvPr id="144032" name="Рисунок 1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734650"/>
          <a:ext cx="1162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163</xdr:row>
      <xdr:rowOff>57150</xdr:rowOff>
    </xdr:from>
    <xdr:to>
      <xdr:col>1</xdr:col>
      <xdr:colOff>1352550</xdr:colOff>
      <xdr:row>163</xdr:row>
      <xdr:rowOff>904875</xdr:rowOff>
    </xdr:to>
    <xdr:pic>
      <xdr:nvPicPr>
        <xdr:cNvPr id="144033" name="Рисунок 1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7706200"/>
          <a:ext cx="1133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164</xdr:row>
      <xdr:rowOff>28575</xdr:rowOff>
    </xdr:from>
    <xdr:to>
      <xdr:col>1</xdr:col>
      <xdr:colOff>1390650</xdr:colOff>
      <xdr:row>164</xdr:row>
      <xdr:rowOff>876300</xdr:rowOff>
    </xdr:to>
    <xdr:pic>
      <xdr:nvPicPr>
        <xdr:cNvPr id="144034" name="Рисунок 1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8601550"/>
          <a:ext cx="1133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165</xdr:row>
      <xdr:rowOff>38100</xdr:rowOff>
    </xdr:from>
    <xdr:to>
      <xdr:col>1</xdr:col>
      <xdr:colOff>1428750</xdr:colOff>
      <xdr:row>165</xdr:row>
      <xdr:rowOff>981075</xdr:rowOff>
    </xdr:to>
    <xdr:pic>
      <xdr:nvPicPr>
        <xdr:cNvPr id="144035" name="Рисунок 1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9506425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166</xdr:row>
      <xdr:rowOff>28575</xdr:rowOff>
    </xdr:from>
    <xdr:to>
      <xdr:col>1</xdr:col>
      <xdr:colOff>1409700</xdr:colOff>
      <xdr:row>166</xdr:row>
      <xdr:rowOff>923925</xdr:rowOff>
    </xdr:to>
    <xdr:pic>
      <xdr:nvPicPr>
        <xdr:cNvPr id="144036" name="Рисунок 1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0497025"/>
          <a:ext cx="1200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167</xdr:row>
      <xdr:rowOff>19050</xdr:rowOff>
    </xdr:from>
    <xdr:to>
      <xdr:col>1</xdr:col>
      <xdr:colOff>1419225</xdr:colOff>
      <xdr:row>167</xdr:row>
      <xdr:rowOff>885825</xdr:rowOff>
    </xdr:to>
    <xdr:pic>
      <xdr:nvPicPr>
        <xdr:cNvPr id="144037" name="Рисунок 1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1440000"/>
          <a:ext cx="1162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168</xdr:row>
      <xdr:rowOff>38100</xdr:rowOff>
    </xdr:from>
    <xdr:to>
      <xdr:col>1</xdr:col>
      <xdr:colOff>1362075</xdr:colOff>
      <xdr:row>168</xdr:row>
      <xdr:rowOff>838200</xdr:rowOff>
    </xdr:to>
    <xdr:pic>
      <xdr:nvPicPr>
        <xdr:cNvPr id="144038" name="Рисунок 1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2354400"/>
          <a:ext cx="1057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169</xdr:row>
      <xdr:rowOff>9525</xdr:rowOff>
    </xdr:from>
    <xdr:to>
      <xdr:col>1</xdr:col>
      <xdr:colOff>1447800</xdr:colOff>
      <xdr:row>169</xdr:row>
      <xdr:rowOff>952500</xdr:rowOff>
    </xdr:to>
    <xdr:pic>
      <xdr:nvPicPr>
        <xdr:cNvPr id="144039" name="Рисунок 1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3183075"/>
          <a:ext cx="1266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170</xdr:row>
      <xdr:rowOff>38100</xdr:rowOff>
    </xdr:from>
    <xdr:to>
      <xdr:col>1</xdr:col>
      <xdr:colOff>1295400</xdr:colOff>
      <xdr:row>170</xdr:row>
      <xdr:rowOff>923925</xdr:rowOff>
    </xdr:to>
    <xdr:pic>
      <xdr:nvPicPr>
        <xdr:cNvPr id="144040" name="Рисунок 1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4192725"/>
          <a:ext cx="11906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171</xdr:row>
      <xdr:rowOff>38100</xdr:rowOff>
    </xdr:from>
    <xdr:to>
      <xdr:col>1</xdr:col>
      <xdr:colOff>1333500</xdr:colOff>
      <xdr:row>171</xdr:row>
      <xdr:rowOff>876300</xdr:rowOff>
    </xdr:to>
    <xdr:pic>
      <xdr:nvPicPr>
        <xdr:cNvPr id="144041" name="Рисунок 21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126175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172</xdr:row>
      <xdr:rowOff>19050</xdr:rowOff>
    </xdr:from>
    <xdr:to>
      <xdr:col>1</xdr:col>
      <xdr:colOff>1552575</xdr:colOff>
      <xdr:row>172</xdr:row>
      <xdr:rowOff>1171575</xdr:rowOff>
    </xdr:to>
    <xdr:pic>
      <xdr:nvPicPr>
        <xdr:cNvPr id="144042" name="Рисунок 22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6012000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173</xdr:row>
      <xdr:rowOff>19050</xdr:rowOff>
    </xdr:from>
    <xdr:to>
      <xdr:col>1</xdr:col>
      <xdr:colOff>1571625</xdr:colOff>
      <xdr:row>173</xdr:row>
      <xdr:rowOff>1190625</xdr:rowOff>
    </xdr:to>
    <xdr:pic>
      <xdr:nvPicPr>
        <xdr:cNvPr id="144043" name="Рисунок 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7202625"/>
          <a:ext cx="1552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174</xdr:row>
      <xdr:rowOff>9525</xdr:rowOff>
    </xdr:from>
    <xdr:to>
      <xdr:col>1</xdr:col>
      <xdr:colOff>1571625</xdr:colOff>
      <xdr:row>174</xdr:row>
      <xdr:rowOff>1171575</xdr:rowOff>
    </xdr:to>
    <xdr:pic>
      <xdr:nvPicPr>
        <xdr:cNvPr id="144044" name="Рисунок 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41230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175</xdr:row>
      <xdr:rowOff>19050</xdr:rowOff>
    </xdr:from>
    <xdr:to>
      <xdr:col>1</xdr:col>
      <xdr:colOff>1571625</xdr:colOff>
      <xdr:row>175</xdr:row>
      <xdr:rowOff>1181100</xdr:rowOff>
    </xdr:to>
    <xdr:pic>
      <xdr:nvPicPr>
        <xdr:cNvPr id="144045" name="Рисунок 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96219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198</xdr:row>
      <xdr:rowOff>19050</xdr:rowOff>
    </xdr:from>
    <xdr:to>
      <xdr:col>1</xdr:col>
      <xdr:colOff>1562100</xdr:colOff>
      <xdr:row>198</xdr:row>
      <xdr:rowOff>1171575</xdr:rowOff>
    </xdr:to>
    <xdr:pic>
      <xdr:nvPicPr>
        <xdr:cNvPr id="144046" name="Рисунок 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291600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199</xdr:row>
      <xdr:rowOff>19050</xdr:rowOff>
    </xdr:from>
    <xdr:to>
      <xdr:col>1</xdr:col>
      <xdr:colOff>1562100</xdr:colOff>
      <xdr:row>199</xdr:row>
      <xdr:rowOff>1181100</xdr:rowOff>
    </xdr:to>
    <xdr:pic>
      <xdr:nvPicPr>
        <xdr:cNvPr id="144047" name="Рисунок 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4491750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200</xdr:row>
      <xdr:rowOff>19050</xdr:rowOff>
    </xdr:from>
    <xdr:to>
      <xdr:col>1</xdr:col>
      <xdr:colOff>1562100</xdr:colOff>
      <xdr:row>200</xdr:row>
      <xdr:rowOff>1181100</xdr:rowOff>
    </xdr:to>
    <xdr:pic>
      <xdr:nvPicPr>
        <xdr:cNvPr id="144048" name="Рисунок 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570142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201</xdr:row>
      <xdr:rowOff>19050</xdr:rowOff>
    </xdr:from>
    <xdr:to>
      <xdr:col>1</xdr:col>
      <xdr:colOff>1562100</xdr:colOff>
      <xdr:row>201</xdr:row>
      <xdr:rowOff>1171575</xdr:rowOff>
    </xdr:to>
    <xdr:pic>
      <xdr:nvPicPr>
        <xdr:cNvPr id="144049" name="Рисунок 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9015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202</xdr:row>
      <xdr:rowOff>19050</xdr:rowOff>
    </xdr:from>
    <xdr:to>
      <xdr:col>1</xdr:col>
      <xdr:colOff>1562100</xdr:colOff>
      <xdr:row>202</xdr:row>
      <xdr:rowOff>1181100</xdr:rowOff>
    </xdr:to>
    <xdr:pic>
      <xdr:nvPicPr>
        <xdr:cNvPr id="144050" name="Рисунок 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8092200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207</xdr:row>
      <xdr:rowOff>19050</xdr:rowOff>
    </xdr:from>
    <xdr:to>
      <xdr:col>1</xdr:col>
      <xdr:colOff>1562100</xdr:colOff>
      <xdr:row>207</xdr:row>
      <xdr:rowOff>1171575</xdr:rowOff>
    </xdr:to>
    <xdr:pic>
      <xdr:nvPicPr>
        <xdr:cNvPr id="144051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33404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208</xdr:row>
      <xdr:rowOff>19050</xdr:rowOff>
    </xdr:from>
    <xdr:to>
      <xdr:col>1</xdr:col>
      <xdr:colOff>1571625</xdr:colOff>
      <xdr:row>208</xdr:row>
      <xdr:rowOff>1181100</xdr:rowOff>
    </xdr:to>
    <xdr:pic>
      <xdr:nvPicPr>
        <xdr:cNvPr id="144052" name="Рисунок 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45215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209</xdr:row>
      <xdr:rowOff>19050</xdr:rowOff>
    </xdr:from>
    <xdr:to>
      <xdr:col>1</xdr:col>
      <xdr:colOff>1571625</xdr:colOff>
      <xdr:row>209</xdr:row>
      <xdr:rowOff>1181100</xdr:rowOff>
    </xdr:to>
    <xdr:pic>
      <xdr:nvPicPr>
        <xdr:cNvPr id="144053" name="Рисунок 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57217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210</xdr:row>
      <xdr:rowOff>19050</xdr:rowOff>
    </xdr:from>
    <xdr:to>
      <xdr:col>1</xdr:col>
      <xdr:colOff>1543050</xdr:colOff>
      <xdr:row>210</xdr:row>
      <xdr:rowOff>1162050</xdr:rowOff>
    </xdr:to>
    <xdr:pic>
      <xdr:nvPicPr>
        <xdr:cNvPr id="144054" name="Рисунок 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6931400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211</xdr:row>
      <xdr:rowOff>19050</xdr:rowOff>
    </xdr:from>
    <xdr:to>
      <xdr:col>1</xdr:col>
      <xdr:colOff>1562100</xdr:colOff>
      <xdr:row>211</xdr:row>
      <xdr:rowOff>1181100</xdr:rowOff>
    </xdr:to>
    <xdr:pic>
      <xdr:nvPicPr>
        <xdr:cNvPr id="144055" name="Рисунок 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112500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212</xdr:row>
      <xdr:rowOff>19050</xdr:rowOff>
    </xdr:from>
    <xdr:to>
      <xdr:col>1</xdr:col>
      <xdr:colOff>1562100</xdr:colOff>
      <xdr:row>212</xdr:row>
      <xdr:rowOff>1181100</xdr:rowOff>
    </xdr:to>
    <xdr:pic>
      <xdr:nvPicPr>
        <xdr:cNvPr id="144056" name="Рисунок 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93221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235</xdr:row>
      <xdr:rowOff>47625</xdr:rowOff>
    </xdr:from>
    <xdr:to>
      <xdr:col>1</xdr:col>
      <xdr:colOff>1323975</xdr:colOff>
      <xdr:row>235</xdr:row>
      <xdr:rowOff>885825</xdr:rowOff>
    </xdr:to>
    <xdr:pic>
      <xdr:nvPicPr>
        <xdr:cNvPr id="144057" name="Рисунок 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5601650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234</xdr:row>
      <xdr:rowOff>38100</xdr:rowOff>
    </xdr:from>
    <xdr:to>
      <xdr:col>1</xdr:col>
      <xdr:colOff>1343025</xdr:colOff>
      <xdr:row>234</xdr:row>
      <xdr:rowOff>876300</xdr:rowOff>
    </xdr:to>
    <xdr:pic>
      <xdr:nvPicPr>
        <xdr:cNvPr id="144058" name="Рисунок 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4658675"/>
          <a:ext cx="1123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236</xdr:row>
      <xdr:rowOff>38100</xdr:rowOff>
    </xdr:from>
    <xdr:to>
      <xdr:col>1</xdr:col>
      <xdr:colOff>1333500</xdr:colOff>
      <xdr:row>236</xdr:row>
      <xdr:rowOff>895350</xdr:rowOff>
    </xdr:to>
    <xdr:pic>
      <xdr:nvPicPr>
        <xdr:cNvPr id="144059" name="Рисунок 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06525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237</xdr:row>
      <xdr:rowOff>57150</xdr:rowOff>
    </xdr:from>
    <xdr:to>
      <xdr:col>1</xdr:col>
      <xdr:colOff>1371600</xdr:colOff>
      <xdr:row>237</xdr:row>
      <xdr:rowOff>1000125</xdr:rowOff>
    </xdr:to>
    <xdr:pic>
      <xdr:nvPicPr>
        <xdr:cNvPr id="144060" name="Рисунок 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7487600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238</xdr:row>
      <xdr:rowOff>28575</xdr:rowOff>
    </xdr:from>
    <xdr:to>
      <xdr:col>1</xdr:col>
      <xdr:colOff>1457325</xdr:colOff>
      <xdr:row>238</xdr:row>
      <xdr:rowOff>1009650</xdr:rowOff>
    </xdr:to>
    <xdr:pic>
      <xdr:nvPicPr>
        <xdr:cNvPr id="144061" name="Рисунок 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8506775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239</xdr:row>
      <xdr:rowOff>19050</xdr:rowOff>
    </xdr:from>
    <xdr:to>
      <xdr:col>1</xdr:col>
      <xdr:colOff>1419225</xdr:colOff>
      <xdr:row>239</xdr:row>
      <xdr:rowOff>914400</xdr:rowOff>
    </xdr:to>
    <xdr:pic>
      <xdr:nvPicPr>
        <xdr:cNvPr id="144062" name="Рисунок 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9525950"/>
          <a:ext cx="11906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240</xdr:row>
      <xdr:rowOff>19050</xdr:rowOff>
    </xdr:from>
    <xdr:to>
      <xdr:col>1</xdr:col>
      <xdr:colOff>1390650</xdr:colOff>
      <xdr:row>240</xdr:row>
      <xdr:rowOff>971550</xdr:rowOff>
    </xdr:to>
    <xdr:pic>
      <xdr:nvPicPr>
        <xdr:cNvPr id="144063" name="Рисунок 7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0497500"/>
          <a:ext cx="1257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241</xdr:row>
      <xdr:rowOff>47625</xdr:rowOff>
    </xdr:from>
    <xdr:to>
      <xdr:col>1</xdr:col>
      <xdr:colOff>1323975</xdr:colOff>
      <xdr:row>241</xdr:row>
      <xdr:rowOff>857250</xdr:rowOff>
    </xdr:to>
    <xdr:pic>
      <xdr:nvPicPr>
        <xdr:cNvPr id="144064" name="Рисунок 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1507150"/>
          <a:ext cx="1076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242</xdr:row>
      <xdr:rowOff>19050</xdr:rowOff>
    </xdr:from>
    <xdr:to>
      <xdr:col>1</xdr:col>
      <xdr:colOff>1276350</xdr:colOff>
      <xdr:row>242</xdr:row>
      <xdr:rowOff>790575</xdr:rowOff>
    </xdr:to>
    <xdr:pic>
      <xdr:nvPicPr>
        <xdr:cNvPr id="144065" name="Рисунок 9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2364400"/>
          <a:ext cx="1028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243</xdr:row>
      <xdr:rowOff>19050</xdr:rowOff>
    </xdr:from>
    <xdr:to>
      <xdr:col>1</xdr:col>
      <xdr:colOff>1343025</xdr:colOff>
      <xdr:row>243</xdr:row>
      <xdr:rowOff>857250</xdr:rowOff>
    </xdr:to>
    <xdr:pic>
      <xdr:nvPicPr>
        <xdr:cNvPr id="144066" name="Рисунок 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3221650"/>
          <a:ext cx="1123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244</xdr:row>
      <xdr:rowOff>28575</xdr:rowOff>
    </xdr:from>
    <xdr:to>
      <xdr:col>1</xdr:col>
      <xdr:colOff>1400175</xdr:colOff>
      <xdr:row>244</xdr:row>
      <xdr:rowOff>942975</xdr:rowOff>
    </xdr:to>
    <xdr:pic>
      <xdr:nvPicPr>
        <xdr:cNvPr id="144067" name="Рисунок 1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4126525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245</xdr:row>
      <xdr:rowOff>38100</xdr:rowOff>
    </xdr:from>
    <xdr:to>
      <xdr:col>1</xdr:col>
      <xdr:colOff>1343025</xdr:colOff>
      <xdr:row>245</xdr:row>
      <xdr:rowOff>914400</xdr:rowOff>
    </xdr:to>
    <xdr:pic>
      <xdr:nvPicPr>
        <xdr:cNvPr id="144068" name="Рисунок 1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5098075"/>
          <a:ext cx="1171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252</xdr:row>
      <xdr:rowOff>28575</xdr:rowOff>
    </xdr:from>
    <xdr:to>
      <xdr:col>1</xdr:col>
      <xdr:colOff>1533525</xdr:colOff>
      <xdr:row>252</xdr:row>
      <xdr:rowOff>781050</xdr:rowOff>
    </xdr:to>
    <xdr:pic>
      <xdr:nvPicPr>
        <xdr:cNvPr id="144069" name="Рисунок 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546375"/>
          <a:ext cx="1485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253</xdr:row>
      <xdr:rowOff>28575</xdr:rowOff>
    </xdr:from>
    <xdr:to>
      <xdr:col>1</xdr:col>
      <xdr:colOff>1571625</xdr:colOff>
      <xdr:row>253</xdr:row>
      <xdr:rowOff>838200</xdr:rowOff>
    </xdr:to>
    <xdr:pic>
      <xdr:nvPicPr>
        <xdr:cNvPr id="144070" name="Рисунок 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365525"/>
          <a:ext cx="1552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</xdr:row>
      <xdr:rowOff>95250</xdr:rowOff>
    </xdr:from>
    <xdr:to>
      <xdr:col>1</xdr:col>
      <xdr:colOff>1562100</xdr:colOff>
      <xdr:row>19</xdr:row>
      <xdr:rowOff>600075</xdr:rowOff>
    </xdr:to>
    <xdr:pic>
      <xdr:nvPicPr>
        <xdr:cNvPr id="144071" name="Рисунок 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10150"/>
          <a:ext cx="15430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254</xdr:row>
      <xdr:rowOff>28575</xdr:rowOff>
    </xdr:from>
    <xdr:to>
      <xdr:col>1</xdr:col>
      <xdr:colOff>1562100</xdr:colOff>
      <xdr:row>254</xdr:row>
      <xdr:rowOff>771525</xdr:rowOff>
    </xdr:to>
    <xdr:pic>
      <xdr:nvPicPr>
        <xdr:cNvPr id="144072" name="Рисунок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2251350"/>
          <a:ext cx="1552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203</xdr:row>
      <xdr:rowOff>19050</xdr:rowOff>
    </xdr:from>
    <xdr:to>
      <xdr:col>1</xdr:col>
      <xdr:colOff>1428750</xdr:colOff>
      <xdr:row>203</xdr:row>
      <xdr:rowOff>1314450</xdr:rowOff>
    </xdr:to>
    <xdr:pic>
      <xdr:nvPicPr>
        <xdr:cNvPr id="144073" name="Рисунок 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9282825"/>
          <a:ext cx="12382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204</xdr:row>
      <xdr:rowOff>19050</xdr:rowOff>
    </xdr:from>
    <xdr:to>
      <xdr:col>1</xdr:col>
      <xdr:colOff>1447800</xdr:colOff>
      <xdr:row>204</xdr:row>
      <xdr:rowOff>1247775</xdr:rowOff>
    </xdr:to>
    <xdr:pic>
      <xdr:nvPicPr>
        <xdr:cNvPr id="144074" name="Рисунок 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0625850"/>
          <a:ext cx="1343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205</xdr:row>
      <xdr:rowOff>19050</xdr:rowOff>
    </xdr:from>
    <xdr:to>
      <xdr:col>1</xdr:col>
      <xdr:colOff>1409700</xdr:colOff>
      <xdr:row>205</xdr:row>
      <xdr:rowOff>1114425</xdr:rowOff>
    </xdr:to>
    <xdr:pic>
      <xdr:nvPicPr>
        <xdr:cNvPr id="144075" name="Рисунок 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883150"/>
          <a:ext cx="1257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247</xdr:row>
      <xdr:rowOff>28575</xdr:rowOff>
    </xdr:from>
    <xdr:to>
      <xdr:col>1</xdr:col>
      <xdr:colOff>1400175</xdr:colOff>
      <xdr:row>247</xdr:row>
      <xdr:rowOff>933450</xdr:rowOff>
    </xdr:to>
    <xdr:pic>
      <xdr:nvPicPr>
        <xdr:cNvPr id="144076" name="Рисунок 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6374425"/>
          <a:ext cx="1238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248</xdr:row>
      <xdr:rowOff>28575</xdr:rowOff>
    </xdr:from>
    <xdr:to>
      <xdr:col>1</xdr:col>
      <xdr:colOff>1457325</xdr:colOff>
      <xdr:row>248</xdr:row>
      <xdr:rowOff>942975</xdr:rowOff>
    </xdr:to>
    <xdr:pic>
      <xdr:nvPicPr>
        <xdr:cNvPr id="144077" name="Рисунок 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7336450"/>
          <a:ext cx="12668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249</xdr:row>
      <xdr:rowOff>38100</xdr:rowOff>
    </xdr:from>
    <xdr:to>
      <xdr:col>1</xdr:col>
      <xdr:colOff>1352550</xdr:colOff>
      <xdr:row>249</xdr:row>
      <xdr:rowOff>952500</xdr:rowOff>
    </xdr:to>
    <xdr:pic>
      <xdr:nvPicPr>
        <xdr:cNvPr id="144078" name="Рисунок 8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83080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250</xdr:row>
      <xdr:rowOff>57150</xdr:rowOff>
    </xdr:from>
    <xdr:to>
      <xdr:col>1</xdr:col>
      <xdr:colOff>1419225</xdr:colOff>
      <xdr:row>250</xdr:row>
      <xdr:rowOff>933450</xdr:rowOff>
    </xdr:to>
    <xdr:pic>
      <xdr:nvPicPr>
        <xdr:cNvPr id="144079" name="Рисунок 9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9289075"/>
          <a:ext cx="12477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189</xdr:row>
      <xdr:rowOff>66675</xdr:rowOff>
    </xdr:from>
    <xdr:to>
      <xdr:col>1</xdr:col>
      <xdr:colOff>1200150</xdr:colOff>
      <xdr:row>189</xdr:row>
      <xdr:rowOff>1057275</xdr:rowOff>
    </xdr:to>
    <xdr:pic>
      <xdr:nvPicPr>
        <xdr:cNvPr id="144080" name="Рисунок 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4490500"/>
          <a:ext cx="914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190</xdr:row>
      <xdr:rowOff>9525</xdr:rowOff>
    </xdr:from>
    <xdr:to>
      <xdr:col>1</xdr:col>
      <xdr:colOff>1409700</xdr:colOff>
      <xdr:row>190</xdr:row>
      <xdr:rowOff>1152525</xdr:rowOff>
    </xdr:to>
    <xdr:pic>
      <xdr:nvPicPr>
        <xdr:cNvPr id="144081" name="Рисунок 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5547775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191</xdr:row>
      <xdr:rowOff>28575</xdr:rowOff>
    </xdr:from>
    <xdr:to>
      <xdr:col>1</xdr:col>
      <xdr:colOff>1476375</xdr:colOff>
      <xdr:row>191</xdr:row>
      <xdr:rowOff>1247775</xdr:rowOff>
    </xdr:to>
    <xdr:pic>
      <xdr:nvPicPr>
        <xdr:cNvPr id="144082" name="Рисунок 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738400"/>
          <a:ext cx="1276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192</xdr:row>
      <xdr:rowOff>47625</xdr:rowOff>
    </xdr:from>
    <xdr:to>
      <xdr:col>1</xdr:col>
      <xdr:colOff>1495425</xdr:colOff>
      <xdr:row>192</xdr:row>
      <xdr:rowOff>962025</xdr:rowOff>
    </xdr:to>
    <xdr:pic>
      <xdr:nvPicPr>
        <xdr:cNvPr id="144083" name="Рисунок 4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8024275"/>
          <a:ext cx="13049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193</xdr:row>
      <xdr:rowOff>28575</xdr:rowOff>
    </xdr:from>
    <xdr:to>
      <xdr:col>1</xdr:col>
      <xdr:colOff>1495425</xdr:colOff>
      <xdr:row>193</xdr:row>
      <xdr:rowOff>981075</xdr:rowOff>
    </xdr:to>
    <xdr:pic>
      <xdr:nvPicPr>
        <xdr:cNvPr id="144084" name="Рисунок 5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9033925"/>
          <a:ext cx="1333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194</xdr:row>
      <xdr:rowOff>47625</xdr:rowOff>
    </xdr:from>
    <xdr:to>
      <xdr:col>1</xdr:col>
      <xdr:colOff>1485900</xdr:colOff>
      <xdr:row>194</xdr:row>
      <xdr:rowOff>1123950</xdr:rowOff>
    </xdr:to>
    <xdr:pic>
      <xdr:nvPicPr>
        <xdr:cNvPr id="144085" name="Рисунок 6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0053100"/>
          <a:ext cx="1285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195</xdr:row>
      <xdr:rowOff>66675</xdr:rowOff>
    </xdr:from>
    <xdr:to>
      <xdr:col>1</xdr:col>
      <xdr:colOff>1238250</xdr:colOff>
      <xdr:row>195</xdr:row>
      <xdr:rowOff>885825</xdr:rowOff>
    </xdr:to>
    <xdr:pic>
      <xdr:nvPicPr>
        <xdr:cNvPr id="144086" name="Рисунок 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1215150"/>
          <a:ext cx="1057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196</xdr:row>
      <xdr:rowOff>38100</xdr:rowOff>
    </xdr:from>
    <xdr:to>
      <xdr:col>1</xdr:col>
      <xdr:colOff>1314450</xdr:colOff>
      <xdr:row>196</xdr:row>
      <xdr:rowOff>857250</xdr:rowOff>
    </xdr:to>
    <xdr:pic>
      <xdr:nvPicPr>
        <xdr:cNvPr id="144087" name="Рисунок 8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2100975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213</xdr:row>
      <xdr:rowOff>19050</xdr:rowOff>
    </xdr:from>
    <xdr:to>
      <xdr:col>1</xdr:col>
      <xdr:colOff>1571625</xdr:colOff>
      <xdr:row>213</xdr:row>
      <xdr:rowOff>1038225</xdr:rowOff>
    </xdr:to>
    <xdr:pic>
      <xdr:nvPicPr>
        <xdr:cNvPr id="144088" name="Рисунок 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0522325"/>
          <a:ext cx="1552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214</xdr:row>
      <xdr:rowOff>19050</xdr:rowOff>
    </xdr:from>
    <xdr:to>
      <xdr:col>1</xdr:col>
      <xdr:colOff>1552575</xdr:colOff>
      <xdr:row>214</xdr:row>
      <xdr:rowOff>1171575</xdr:rowOff>
    </xdr:to>
    <xdr:pic>
      <xdr:nvPicPr>
        <xdr:cNvPr id="144089" name="Рисунок 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1579600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215</xdr:row>
      <xdr:rowOff>19050</xdr:rowOff>
    </xdr:from>
    <xdr:to>
      <xdr:col>1</xdr:col>
      <xdr:colOff>1571625</xdr:colOff>
      <xdr:row>215</xdr:row>
      <xdr:rowOff>1181100</xdr:rowOff>
    </xdr:to>
    <xdr:pic>
      <xdr:nvPicPr>
        <xdr:cNvPr id="144090" name="Рисунок 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7702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216</xdr:row>
      <xdr:rowOff>19050</xdr:rowOff>
    </xdr:from>
    <xdr:to>
      <xdr:col>1</xdr:col>
      <xdr:colOff>1552575</xdr:colOff>
      <xdr:row>216</xdr:row>
      <xdr:rowOff>1171575</xdr:rowOff>
    </xdr:to>
    <xdr:pic>
      <xdr:nvPicPr>
        <xdr:cNvPr id="144091" name="Рисунок 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3970375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217</xdr:row>
      <xdr:rowOff>9525</xdr:rowOff>
    </xdr:from>
    <xdr:to>
      <xdr:col>1</xdr:col>
      <xdr:colOff>1543050</xdr:colOff>
      <xdr:row>217</xdr:row>
      <xdr:rowOff>1152525</xdr:rowOff>
    </xdr:to>
    <xdr:pic>
      <xdr:nvPicPr>
        <xdr:cNvPr id="144092" name="Рисунок 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515147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218</xdr:row>
      <xdr:rowOff>19050</xdr:rowOff>
    </xdr:from>
    <xdr:to>
      <xdr:col>1</xdr:col>
      <xdr:colOff>1571625</xdr:colOff>
      <xdr:row>218</xdr:row>
      <xdr:rowOff>1181100</xdr:rowOff>
    </xdr:to>
    <xdr:pic>
      <xdr:nvPicPr>
        <xdr:cNvPr id="144093" name="Рисунок 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63325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219</xdr:row>
      <xdr:rowOff>19050</xdr:rowOff>
    </xdr:from>
    <xdr:to>
      <xdr:col>1</xdr:col>
      <xdr:colOff>1562100</xdr:colOff>
      <xdr:row>219</xdr:row>
      <xdr:rowOff>1181100</xdr:rowOff>
    </xdr:to>
    <xdr:pic>
      <xdr:nvPicPr>
        <xdr:cNvPr id="144094" name="Рисунок 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7542250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220</xdr:row>
      <xdr:rowOff>19050</xdr:rowOff>
    </xdr:from>
    <xdr:to>
      <xdr:col>1</xdr:col>
      <xdr:colOff>1571625</xdr:colOff>
      <xdr:row>220</xdr:row>
      <xdr:rowOff>1171575</xdr:rowOff>
    </xdr:to>
    <xdr:pic>
      <xdr:nvPicPr>
        <xdr:cNvPr id="144095" name="Рисунок 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8742400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221</xdr:row>
      <xdr:rowOff>19050</xdr:rowOff>
    </xdr:from>
    <xdr:to>
      <xdr:col>1</xdr:col>
      <xdr:colOff>1552575</xdr:colOff>
      <xdr:row>221</xdr:row>
      <xdr:rowOff>1171575</xdr:rowOff>
    </xdr:to>
    <xdr:pic>
      <xdr:nvPicPr>
        <xdr:cNvPr id="144096" name="Рисунок 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9933025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222</xdr:row>
      <xdr:rowOff>19050</xdr:rowOff>
    </xdr:from>
    <xdr:to>
      <xdr:col>1</xdr:col>
      <xdr:colOff>1562100</xdr:colOff>
      <xdr:row>222</xdr:row>
      <xdr:rowOff>1181100</xdr:rowOff>
    </xdr:to>
    <xdr:pic>
      <xdr:nvPicPr>
        <xdr:cNvPr id="144097" name="Рисунок 1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11331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223</xdr:row>
      <xdr:rowOff>19050</xdr:rowOff>
    </xdr:from>
    <xdr:to>
      <xdr:col>1</xdr:col>
      <xdr:colOff>1571625</xdr:colOff>
      <xdr:row>223</xdr:row>
      <xdr:rowOff>1181100</xdr:rowOff>
    </xdr:to>
    <xdr:pic>
      <xdr:nvPicPr>
        <xdr:cNvPr id="144098" name="Рисунок 1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23333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224</xdr:row>
      <xdr:rowOff>19050</xdr:rowOff>
    </xdr:from>
    <xdr:to>
      <xdr:col>1</xdr:col>
      <xdr:colOff>1552575</xdr:colOff>
      <xdr:row>224</xdr:row>
      <xdr:rowOff>1171575</xdr:rowOff>
    </xdr:to>
    <xdr:pic>
      <xdr:nvPicPr>
        <xdr:cNvPr id="144099" name="Рисунок 1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3533475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225</xdr:row>
      <xdr:rowOff>19050</xdr:rowOff>
    </xdr:from>
    <xdr:to>
      <xdr:col>1</xdr:col>
      <xdr:colOff>1562100</xdr:colOff>
      <xdr:row>225</xdr:row>
      <xdr:rowOff>1181100</xdr:rowOff>
    </xdr:to>
    <xdr:pic>
      <xdr:nvPicPr>
        <xdr:cNvPr id="144100" name="Рисунок 1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4724100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226</xdr:row>
      <xdr:rowOff>19050</xdr:rowOff>
    </xdr:from>
    <xdr:to>
      <xdr:col>1</xdr:col>
      <xdr:colOff>1562100</xdr:colOff>
      <xdr:row>226</xdr:row>
      <xdr:rowOff>1181100</xdr:rowOff>
    </xdr:to>
    <xdr:pic>
      <xdr:nvPicPr>
        <xdr:cNvPr id="144101" name="Рисунок 1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59337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227</xdr:row>
      <xdr:rowOff>19050</xdr:rowOff>
    </xdr:from>
    <xdr:to>
      <xdr:col>1</xdr:col>
      <xdr:colOff>1543050</xdr:colOff>
      <xdr:row>227</xdr:row>
      <xdr:rowOff>1162050</xdr:rowOff>
    </xdr:to>
    <xdr:pic>
      <xdr:nvPicPr>
        <xdr:cNvPr id="144102" name="Рисунок 1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7133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228</xdr:row>
      <xdr:rowOff>19050</xdr:rowOff>
    </xdr:from>
    <xdr:to>
      <xdr:col>1</xdr:col>
      <xdr:colOff>1562100</xdr:colOff>
      <xdr:row>228</xdr:row>
      <xdr:rowOff>1181100</xdr:rowOff>
    </xdr:to>
    <xdr:pic>
      <xdr:nvPicPr>
        <xdr:cNvPr id="144103" name="Рисунок 1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831502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229</xdr:row>
      <xdr:rowOff>19050</xdr:rowOff>
    </xdr:from>
    <xdr:to>
      <xdr:col>1</xdr:col>
      <xdr:colOff>1562100</xdr:colOff>
      <xdr:row>229</xdr:row>
      <xdr:rowOff>1181100</xdr:rowOff>
    </xdr:to>
    <xdr:pic>
      <xdr:nvPicPr>
        <xdr:cNvPr id="144104" name="Рисунок 1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95151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230</xdr:row>
      <xdr:rowOff>19050</xdr:rowOff>
    </xdr:from>
    <xdr:to>
      <xdr:col>1</xdr:col>
      <xdr:colOff>1562100</xdr:colOff>
      <xdr:row>230</xdr:row>
      <xdr:rowOff>1181100</xdr:rowOff>
    </xdr:to>
    <xdr:pic>
      <xdr:nvPicPr>
        <xdr:cNvPr id="144105" name="Рисунок 1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071532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231</xdr:row>
      <xdr:rowOff>19050</xdr:rowOff>
    </xdr:from>
    <xdr:to>
      <xdr:col>1</xdr:col>
      <xdr:colOff>1562100</xdr:colOff>
      <xdr:row>231</xdr:row>
      <xdr:rowOff>1181100</xdr:rowOff>
    </xdr:to>
    <xdr:pic>
      <xdr:nvPicPr>
        <xdr:cNvPr id="144106" name="Рисунок 1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1915475"/>
          <a:ext cx="15430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232</xdr:row>
      <xdr:rowOff>19050</xdr:rowOff>
    </xdr:from>
    <xdr:to>
      <xdr:col>1</xdr:col>
      <xdr:colOff>1571625</xdr:colOff>
      <xdr:row>232</xdr:row>
      <xdr:rowOff>1181100</xdr:rowOff>
    </xdr:to>
    <xdr:pic>
      <xdr:nvPicPr>
        <xdr:cNvPr id="144107" name="Рисунок 2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311562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91</xdr:row>
      <xdr:rowOff>28575</xdr:rowOff>
    </xdr:from>
    <xdr:to>
      <xdr:col>1</xdr:col>
      <xdr:colOff>1200150</xdr:colOff>
      <xdr:row>91</xdr:row>
      <xdr:rowOff>790575</xdr:rowOff>
    </xdr:to>
    <xdr:pic>
      <xdr:nvPicPr>
        <xdr:cNvPr id="144108" name="Рисунок 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643050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109" name="Рисунок 1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19050</xdr:rowOff>
    </xdr:from>
    <xdr:to>
      <xdr:col>1</xdr:col>
      <xdr:colOff>1466850</xdr:colOff>
      <xdr:row>14</xdr:row>
      <xdr:rowOff>628650</xdr:rowOff>
    </xdr:to>
    <xdr:pic>
      <xdr:nvPicPr>
        <xdr:cNvPr id="13067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43375"/>
          <a:ext cx="13430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15</xdr:row>
      <xdr:rowOff>19050</xdr:rowOff>
    </xdr:from>
    <xdr:to>
      <xdr:col>1</xdr:col>
      <xdr:colOff>1419225</xdr:colOff>
      <xdr:row>19</xdr:row>
      <xdr:rowOff>228600</xdr:rowOff>
    </xdr:to>
    <xdr:pic>
      <xdr:nvPicPr>
        <xdr:cNvPr id="130677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41972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19050</xdr:rowOff>
    </xdr:from>
    <xdr:to>
      <xdr:col>1</xdr:col>
      <xdr:colOff>1400175</xdr:colOff>
      <xdr:row>23</xdr:row>
      <xdr:rowOff>285750</xdr:rowOff>
    </xdr:to>
    <xdr:pic>
      <xdr:nvPicPr>
        <xdr:cNvPr id="130678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657975"/>
          <a:ext cx="11715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25</xdr:row>
      <xdr:rowOff>19050</xdr:rowOff>
    </xdr:from>
    <xdr:to>
      <xdr:col>1</xdr:col>
      <xdr:colOff>1257300</xdr:colOff>
      <xdr:row>26</xdr:row>
      <xdr:rowOff>495300</xdr:rowOff>
    </xdr:to>
    <xdr:pic>
      <xdr:nvPicPr>
        <xdr:cNvPr id="130679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791575"/>
          <a:ext cx="942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27</xdr:row>
      <xdr:rowOff>19050</xdr:rowOff>
    </xdr:from>
    <xdr:to>
      <xdr:col>1</xdr:col>
      <xdr:colOff>1295400</xdr:colOff>
      <xdr:row>28</xdr:row>
      <xdr:rowOff>609600</xdr:rowOff>
    </xdr:to>
    <xdr:pic>
      <xdr:nvPicPr>
        <xdr:cNvPr id="13068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1" t="10548" r="17722"/>
        <a:stretch>
          <a:fillRect/>
        </a:stretch>
      </xdr:blipFill>
      <xdr:spPr bwMode="auto">
        <a:xfrm>
          <a:off x="333375" y="9820275"/>
          <a:ext cx="990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30</xdr:row>
      <xdr:rowOff>19050</xdr:rowOff>
    </xdr:from>
    <xdr:to>
      <xdr:col>1</xdr:col>
      <xdr:colOff>1428750</xdr:colOff>
      <xdr:row>35</xdr:row>
      <xdr:rowOff>190500</xdr:rowOff>
    </xdr:to>
    <xdr:pic>
      <xdr:nvPicPr>
        <xdr:cNvPr id="130681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401425"/>
          <a:ext cx="12477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36</xdr:row>
      <xdr:rowOff>19050</xdr:rowOff>
    </xdr:from>
    <xdr:to>
      <xdr:col>1</xdr:col>
      <xdr:colOff>1562100</xdr:colOff>
      <xdr:row>36</xdr:row>
      <xdr:rowOff>1476375</xdr:rowOff>
    </xdr:to>
    <xdr:pic>
      <xdr:nvPicPr>
        <xdr:cNvPr id="130682" name="fancybox-img" descr="Ручка-скоба НОЭЗ РС80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01575"/>
          <a:ext cx="15430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19050</xdr:rowOff>
    </xdr:from>
    <xdr:to>
      <xdr:col>1</xdr:col>
      <xdr:colOff>1562100</xdr:colOff>
      <xdr:row>39</xdr:row>
      <xdr:rowOff>428625</xdr:rowOff>
    </xdr:to>
    <xdr:pic>
      <xdr:nvPicPr>
        <xdr:cNvPr id="130683" name="fancybox-img" descr="Ручка-скоба НОЭЗ РСМ-140-SL черн.матовый (60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097000"/>
          <a:ext cx="15430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19050</xdr:rowOff>
    </xdr:from>
    <xdr:to>
      <xdr:col>1</xdr:col>
      <xdr:colOff>1552575</xdr:colOff>
      <xdr:row>40</xdr:row>
      <xdr:rowOff>1238250</xdr:rowOff>
    </xdr:to>
    <xdr:pic>
      <xdr:nvPicPr>
        <xdr:cNvPr id="130684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440025"/>
          <a:ext cx="15335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41</xdr:row>
      <xdr:rowOff>85725</xdr:rowOff>
    </xdr:from>
    <xdr:to>
      <xdr:col>1</xdr:col>
      <xdr:colOff>1409700</xdr:colOff>
      <xdr:row>41</xdr:row>
      <xdr:rowOff>1019175</xdr:rowOff>
    </xdr:to>
    <xdr:pic>
      <xdr:nvPicPr>
        <xdr:cNvPr id="130685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764000"/>
          <a:ext cx="1285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</xdr:row>
      <xdr:rowOff>19050</xdr:rowOff>
    </xdr:from>
    <xdr:to>
      <xdr:col>1</xdr:col>
      <xdr:colOff>1438275</xdr:colOff>
      <xdr:row>24</xdr:row>
      <xdr:rowOff>857250</xdr:rowOff>
    </xdr:to>
    <xdr:pic>
      <xdr:nvPicPr>
        <xdr:cNvPr id="13068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915275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19050</xdr:rowOff>
    </xdr:from>
    <xdr:to>
      <xdr:col>1</xdr:col>
      <xdr:colOff>1571625</xdr:colOff>
      <xdr:row>12</xdr:row>
      <xdr:rowOff>1304925</xdr:rowOff>
    </xdr:to>
    <xdr:pic>
      <xdr:nvPicPr>
        <xdr:cNvPr id="130687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19400"/>
          <a:ext cx="15525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0688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18</xdr:row>
      <xdr:rowOff>19050</xdr:rowOff>
    </xdr:from>
    <xdr:to>
      <xdr:col>1</xdr:col>
      <xdr:colOff>1504950</xdr:colOff>
      <xdr:row>23</xdr:row>
      <xdr:rowOff>228600</xdr:rowOff>
    </xdr:to>
    <xdr:pic>
      <xdr:nvPicPr>
        <xdr:cNvPr id="131313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305300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</xdr:row>
      <xdr:rowOff>9525</xdr:rowOff>
    </xdr:from>
    <xdr:to>
      <xdr:col>1</xdr:col>
      <xdr:colOff>1504950</xdr:colOff>
      <xdr:row>17</xdr:row>
      <xdr:rowOff>228600</xdr:rowOff>
    </xdr:to>
    <xdr:pic>
      <xdr:nvPicPr>
        <xdr:cNvPr id="131314" name="Рисунок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09875"/>
          <a:ext cx="14478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</xdr:row>
      <xdr:rowOff>47625</xdr:rowOff>
    </xdr:from>
    <xdr:to>
      <xdr:col>1</xdr:col>
      <xdr:colOff>1552575</xdr:colOff>
      <xdr:row>29</xdr:row>
      <xdr:rowOff>142875</xdr:rowOff>
    </xdr:to>
    <xdr:pic>
      <xdr:nvPicPr>
        <xdr:cNvPr id="131315" name="Рисунок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819775"/>
          <a:ext cx="15144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30</xdr:row>
      <xdr:rowOff>19050</xdr:rowOff>
    </xdr:from>
    <xdr:to>
      <xdr:col>1</xdr:col>
      <xdr:colOff>1543050</xdr:colOff>
      <xdr:row>35</xdr:row>
      <xdr:rowOff>209550</xdr:rowOff>
    </xdr:to>
    <xdr:pic>
      <xdr:nvPicPr>
        <xdr:cNvPr id="131316" name="Рисунок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448550"/>
          <a:ext cx="15240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1317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67</xdr:row>
      <xdr:rowOff>19050</xdr:rowOff>
    </xdr:from>
    <xdr:to>
      <xdr:col>1</xdr:col>
      <xdr:colOff>1562100</xdr:colOff>
      <xdr:row>72</xdr:row>
      <xdr:rowOff>190500</xdr:rowOff>
    </xdr:to>
    <xdr:pic>
      <xdr:nvPicPr>
        <xdr:cNvPr id="1444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078825"/>
          <a:ext cx="1543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66</xdr:row>
      <xdr:rowOff>28575</xdr:rowOff>
    </xdr:from>
    <xdr:to>
      <xdr:col>1</xdr:col>
      <xdr:colOff>1571625</xdr:colOff>
      <xdr:row>66</xdr:row>
      <xdr:rowOff>942975</xdr:rowOff>
    </xdr:to>
    <xdr:pic>
      <xdr:nvPicPr>
        <xdr:cNvPr id="144418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126325"/>
          <a:ext cx="1552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64</xdr:row>
      <xdr:rowOff>19050</xdr:rowOff>
    </xdr:from>
    <xdr:to>
      <xdr:col>1</xdr:col>
      <xdr:colOff>1571625</xdr:colOff>
      <xdr:row>65</xdr:row>
      <xdr:rowOff>771525</xdr:rowOff>
    </xdr:to>
    <xdr:pic>
      <xdr:nvPicPr>
        <xdr:cNvPr id="144419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51660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19050</xdr:rowOff>
    </xdr:from>
    <xdr:to>
      <xdr:col>1</xdr:col>
      <xdr:colOff>1524000</xdr:colOff>
      <xdr:row>18</xdr:row>
      <xdr:rowOff>161925</xdr:rowOff>
    </xdr:to>
    <xdr:pic>
      <xdr:nvPicPr>
        <xdr:cNvPr id="14442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19400"/>
          <a:ext cx="1485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19</xdr:row>
      <xdr:rowOff>28575</xdr:rowOff>
    </xdr:from>
    <xdr:to>
      <xdr:col>1</xdr:col>
      <xdr:colOff>1524000</xdr:colOff>
      <xdr:row>24</xdr:row>
      <xdr:rowOff>209550</xdr:rowOff>
    </xdr:to>
    <xdr:pic>
      <xdr:nvPicPr>
        <xdr:cNvPr id="144421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62425"/>
          <a:ext cx="14668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19050</xdr:rowOff>
    </xdr:from>
    <xdr:to>
      <xdr:col>1</xdr:col>
      <xdr:colOff>1485900</xdr:colOff>
      <xdr:row>31</xdr:row>
      <xdr:rowOff>190500</xdr:rowOff>
    </xdr:to>
    <xdr:pic>
      <xdr:nvPicPr>
        <xdr:cNvPr id="144422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581650"/>
          <a:ext cx="14001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44</xdr:row>
      <xdr:rowOff>19050</xdr:rowOff>
    </xdr:from>
    <xdr:to>
      <xdr:col>1</xdr:col>
      <xdr:colOff>1562100</xdr:colOff>
      <xdr:row>50</xdr:row>
      <xdr:rowOff>123825</xdr:rowOff>
    </xdr:to>
    <xdr:pic>
      <xdr:nvPicPr>
        <xdr:cNvPr id="144423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01225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1</xdr:col>
      <xdr:colOff>1552575</xdr:colOff>
      <xdr:row>37</xdr:row>
      <xdr:rowOff>238125</xdr:rowOff>
    </xdr:to>
    <xdr:pic>
      <xdr:nvPicPr>
        <xdr:cNvPr id="144424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115175"/>
          <a:ext cx="15335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</xdr:row>
      <xdr:rowOff>19050</xdr:rowOff>
    </xdr:from>
    <xdr:to>
      <xdr:col>1</xdr:col>
      <xdr:colOff>1571625</xdr:colOff>
      <xdr:row>54</xdr:row>
      <xdr:rowOff>371475</xdr:rowOff>
    </xdr:to>
    <xdr:pic>
      <xdr:nvPicPr>
        <xdr:cNvPr id="144425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068050"/>
          <a:ext cx="15525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55</xdr:row>
      <xdr:rowOff>85725</xdr:rowOff>
    </xdr:from>
    <xdr:to>
      <xdr:col>1</xdr:col>
      <xdr:colOff>1552575</xdr:colOff>
      <xdr:row>59</xdr:row>
      <xdr:rowOff>247650</xdr:rowOff>
    </xdr:to>
    <xdr:pic>
      <xdr:nvPicPr>
        <xdr:cNvPr id="144426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96825"/>
          <a:ext cx="15335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38</xdr:row>
      <xdr:rowOff>19050</xdr:rowOff>
    </xdr:from>
    <xdr:to>
      <xdr:col>1</xdr:col>
      <xdr:colOff>1562100</xdr:colOff>
      <xdr:row>43</xdr:row>
      <xdr:rowOff>171450</xdr:rowOff>
    </xdr:to>
    <xdr:pic>
      <xdr:nvPicPr>
        <xdr:cNvPr id="144427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6010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19050</xdr:rowOff>
    </xdr:from>
    <xdr:to>
      <xdr:col>1</xdr:col>
      <xdr:colOff>1562100</xdr:colOff>
      <xdr:row>75</xdr:row>
      <xdr:rowOff>1200150</xdr:rowOff>
    </xdr:to>
    <xdr:pic>
      <xdr:nvPicPr>
        <xdr:cNvPr id="144428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4984075"/>
          <a:ext cx="1543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74</xdr:row>
      <xdr:rowOff>19050</xdr:rowOff>
    </xdr:from>
    <xdr:to>
      <xdr:col>1</xdr:col>
      <xdr:colOff>1552575</xdr:colOff>
      <xdr:row>74</xdr:row>
      <xdr:rowOff>1552575</xdr:rowOff>
    </xdr:to>
    <xdr:pic>
      <xdr:nvPicPr>
        <xdr:cNvPr id="144429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412450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76</xdr:row>
      <xdr:rowOff>19050</xdr:rowOff>
    </xdr:from>
    <xdr:to>
      <xdr:col>1</xdr:col>
      <xdr:colOff>1562100</xdr:colOff>
      <xdr:row>77</xdr:row>
      <xdr:rowOff>571500</xdr:rowOff>
    </xdr:to>
    <xdr:pic>
      <xdr:nvPicPr>
        <xdr:cNvPr id="14443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07"/>
        <a:stretch>
          <a:fillRect/>
        </a:stretch>
      </xdr:blipFill>
      <xdr:spPr bwMode="auto">
        <a:xfrm>
          <a:off x="47625" y="26203275"/>
          <a:ext cx="1543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78</xdr:row>
      <xdr:rowOff>19050</xdr:rowOff>
    </xdr:from>
    <xdr:to>
      <xdr:col>1</xdr:col>
      <xdr:colOff>1571625</xdr:colOff>
      <xdr:row>78</xdr:row>
      <xdr:rowOff>1219200</xdr:rowOff>
    </xdr:to>
    <xdr:pic>
      <xdr:nvPicPr>
        <xdr:cNvPr id="14443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460575"/>
          <a:ext cx="15525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79</xdr:row>
      <xdr:rowOff>19050</xdr:rowOff>
    </xdr:from>
    <xdr:to>
      <xdr:col>1</xdr:col>
      <xdr:colOff>1562100</xdr:colOff>
      <xdr:row>79</xdr:row>
      <xdr:rowOff>1257300</xdr:rowOff>
    </xdr:to>
    <xdr:pic>
      <xdr:nvPicPr>
        <xdr:cNvPr id="144432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4" t="16234" r="26949" b="30016"/>
        <a:stretch>
          <a:fillRect/>
        </a:stretch>
      </xdr:blipFill>
      <xdr:spPr bwMode="auto">
        <a:xfrm>
          <a:off x="47625" y="28698825"/>
          <a:ext cx="15430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80</xdr:row>
      <xdr:rowOff>28575</xdr:rowOff>
    </xdr:from>
    <xdr:to>
      <xdr:col>1</xdr:col>
      <xdr:colOff>1543050</xdr:colOff>
      <xdr:row>80</xdr:row>
      <xdr:rowOff>1323975</xdr:rowOff>
    </xdr:to>
    <xdr:pic>
      <xdr:nvPicPr>
        <xdr:cNvPr id="144433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984700"/>
          <a:ext cx="15240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60</xdr:row>
      <xdr:rowOff>19050</xdr:rowOff>
    </xdr:from>
    <xdr:to>
      <xdr:col>1</xdr:col>
      <xdr:colOff>1562100</xdr:colOff>
      <xdr:row>60</xdr:row>
      <xdr:rowOff>1438275</xdr:rowOff>
    </xdr:to>
    <xdr:pic>
      <xdr:nvPicPr>
        <xdr:cNvPr id="144434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49400"/>
          <a:ext cx="15430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61</xdr:row>
      <xdr:rowOff>19050</xdr:rowOff>
    </xdr:from>
    <xdr:to>
      <xdr:col>1</xdr:col>
      <xdr:colOff>1552575</xdr:colOff>
      <xdr:row>61</xdr:row>
      <xdr:rowOff>1257300</xdr:rowOff>
    </xdr:to>
    <xdr:pic>
      <xdr:nvPicPr>
        <xdr:cNvPr id="14443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697200"/>
          <a:ext cx="15335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73</xdr:row>
      <xdr:rowOff>28575</xdr:rowOff>
    </xdr:from>
    <xdr:to>
      <xdr:col>1</xdr:col>
      <xdr:colOff>1571625</xdr:colOff>
      <xdr:row>73</xdr:row>
      <xdr:rowOff>1038225</xdr:rowOff>
    </xdr:to>
    <xdr:pic>
      <xdr:nvPicPr>
        <xdr:cNvPr id="144436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3456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62</xdr:row>
      <xdr:rowOff>19050</xdr:rowOff>
    </xdr:from>
    <xdr:to>
      <xdr:col>1</xdr:col>
      <xdr:colOff>1552575</xdr:colOff>
      <xdr:row>62</xdr:row>
      <xdr:rowOff>1209675</xdr:rowOff>
    </xdr:to>
    <xdr:pic>
      <xdr:nvPicPr>
        <xdr:cNvPr id="144437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973550"/>
          <a:ext cx="15144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438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12</xdr:row>
      <xdr:rowOff>19050</xdr:rowOff>
    </xdr:from>
    <xdr:to>
      <xdr:col>1</xdr:col>
      <xdr:colOff>1562100</xdr:colOff>
      <xdr:row>15</xdr:row>
      <xdr:rowOff>238125</xdr:rowOff>
    </xdr:to>
    <xdr:pic>
      <xdr:nvPicPr>
        <xdr:cNvPr id="13338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5" b="16174"/>
        <a:stretch>
          <a:fillRect/>
        </a:stretch>
      </xdr:blipFill>
      <xdr:spPr bwMode="auto">
        <a:xfrm>
          <a:off x="57150" y="28194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</xdr:row>
      <xdr:rowOff>19050</xdr:rowOff>
    </xdr:from>
    <xdr:to>
      <xdr:col>1</xdr:col>
      <xdr:colOff>1552575</xdr:colOff>
      <xdr:row>19</xdr:row>
      <xdr:rowOff>238125</xdr:rowOff>
    </xdr:to>
    <xdr:pic>
      <xdr:nvPicPr>
        <xdr:cNvPr id="133388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5" b="13242"/>
        <a:stretch>
          <a:fillRect/>
        </a:stretch>
      </xdr:blipFill>
      <xdr:spPr bwMode="auto">
        <a:xfrm>
          <a:off x="66675" y="4257675"/>
          <a:ext cx="15144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19050</xdr:rowOff>
    </xdr:from>
    <xdr:to>
      <xdr:col>1</xdr:col>
      <xdr:colOff>1504950</xdr:colOff>
      <xdr:row>23</xdr:row>
      <xdr:rowOff>266700</xdr:rowOff>
    </xdr:to>
    <xdr:pic>
      <xdr:nvPicPr>
        <xdr:cNvPr id="1333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695950"/>
          <a:ext cx="14192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3</xdr:col>
      <xdr:colOff>962025</xdr:colOff>
      <xdr:row>5</xdr:row>
      <xdr:rowOff>142875</xdr:rowOff>
    </xdr:to>
    <xdr:pic>
      <xdr:nvPicPr>
        <xdr:cNvPr id="133390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30</xdr:row>
      <xdr:rowOff>66676</xdr:rowOff>
    </xdr:from>
    <xdr:to>
      <xdr:col>4</xdr:col>
      <xdr:colOff>394139</xdr:colOff>
      <xdr:row>55</xdr:row>
      <xdr:rowOff>38313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850" y="8987331"/>
          <a:ext cx="4017910" cy="407724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482842</xdr:colOff>
      <xdr:row>30</xdr:row>
      <xdr:rowOff>66675</xdr:rowOff>
    </xdr:from>
    <xdr:to>
      <xdr:col>11</xdr:col>
      <xdr:colOff>392617</xdr:colOff>
      <xdr:row>55</xdr:row>
      <xdr:rowOff>36561</xdr:rowOff>
    </xdr:to>
    <xdr:pic>
      <xdr:nvPicPr>
        <xdr:cNvPr id="32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59492" y="8972550"/>
          <a:ext cx="3996000" cy="401801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428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19050</xdr:rowOff>
    </xdr:from>
    <xdr:to>
      <xdr:col>1</xdr:col>
      <xdr:colOff>1562100</xdr:colOff>
      <xdr:row>12</xdr:row>
      <xdr:rowOff>1190625</xdr:rowOff>
    </xdr:to>
    <xdr:pic>
      <xdr:nvPicPr>
        <xdr:cNvPr id="13429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19400"/>
          <a:ext cx="15430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</xdr:row>
      <xdr:rowOff>19050</xdr:rowOff>
    </xdr:from>
    <xdr:to>
      <xdr:col>1</xdr:col>
      <xdr:colOff>1562100</xdr:colOff>
      <xdr:row>13</xdr:row>
      <xdr:rowOff>952500</xdr:rowOff>
    </xdr:to>
    <xdr:pic>
      <xdr:nvPicPr>
        <xdr:cNvPr id="13429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29075"/>
          <a:ext cx="15430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0302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2347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az@noez-zavod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oez-zavod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zakaz@noez-zavod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zakaz@noez-zavod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zakaz@noez-zavod.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zakaz@noez-zavod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akaz@noez-zavod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zakaz@noez-zavod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256"/>
  <sheetViews>
    <sheetView tabSelected="1" zoomScaleNormal="100" workbookViewId="0">
      <selection activeCell="B9" sqref="B9:K9"/>
    </sheetView>
  </sheetViews>
  <sheetFormatPr defaultRowHeight="11.25" x14ac:dyDescent="0.15"/>
  <cols>
    <col min="1" max="1" width="0.42578125" style="59" customWidth="1"/>
    <col min="2" max="2" width="23.7109375" style="26" customWidth="1"/>
    <col min="3" max="3" width="31" style="33" customWidth="1"/>
    <col min="4" max="4" width="9.140625" style="30" customWidth="1"/>
    <col min="5" max="9" width="9.140625" style="29" customWidth="1"/>
    <col min="10" max="11" width="6.42578125" style="19" customWidth="1"/>
    <col min="12" max="12" width="0.28515625" style="19" customWidth="1"/>
    <col min="13" max="13" width="12" style="11" hidden="1" customWidth="1"/>
    <col min="14" max="18" width="12" style="11" customWidth="1"/>
    <col min="19" max="247" width="9.140625" style="11" customWidth="1"/>
    <col min="248" max="16384" width="9.140625" style="59"/>
  </cols>
  <sheetData>
    <row r="1" spans="2:247" ht="2.25" customHeight="1" thickBot="1" x14ac:dyDescent="0.2"/>
    <row r="2" spans="2:247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ht="12.75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ht="12.75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ht="12.75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ht="12.75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ht="12.75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60" customFormat="1" ht="41.25" customHeight="1" thickBot="1" x14ac:dyDescent="0.25">
      <c r="B9" s="493" t="s">
        <v>0</v>
      </c>
      <c r="C9" s="494"/>
      <c r="D9" s="494"/>
      <c r="E9" s="494"/>
      <c r="F9" s="494"/>
      <c r="G9" s="494"/>
      <c r="H9" s="494"/>
      <c r="I9" s="494"/>
      <c r="J9" s="494"/>
      <c r="K9" s="495"/>
      <c r="L9" s="6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2:247" s="60" customFormat="1" ht="22.5" customHeight="1" x14ac:dyDescent="0.2">
      <c r="B10" s="504" t="s">
        <v>1</v>
      </c>
      <c r="C10" s="496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33</v>
      </c>
      <c r="J10" s="506" t="s">
        <v>335</v>
      </c>
      <c r="K10" s="501" t="s">
        <v>336</v>
      </c>
      <c r="L10" s="7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2:247" s="60" customFormat="1" ht="43.5" customHeight="1" thickBot="1" x14ac:dyDescent="0.25">
      <c r="B11" s="505"/>
      <c r="C11" s="497"/>
      <c r="D11" s="65" t="s">
        <v>19</v>
      </c>
      <c r="E11" s="66" t="s">
        <v>42</v>
      </c>
      <c r="F11" s="66" t="s">
        <v>43</v>
      </c>
      <c r="G11" s="66" t="s">
        <v>44</v>
      </c>
      <c r="H11" s="66" t="s">
        <v>45</v>
      </c>
      <c r="I11" s="67" t="s">
        <v>46</v>
      </c>
      <c r="J11" s="507"/>
      <c r="K11" s="502"/>
      <c r="L11" s="7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2:247" s="60" customFormat="1" ht="31.5" customHeight="1" thickBot="1" x14ac:dyDescent="0.25">
      <c r="B12" s="498" t="s">
        <v>7</v>
      </c>
      <c r="C12" s="499"/>
      <c r="D12" s="499"/>
      <c r="E12" s="499"/>
      <c r="F12" s="499"/>
      <c r="G12" s="499"/>
      <c r="H12" s="499"/>
      <c r="I12" s="499"/>
      <c r="J12" s="499"/>
      <c r="K12" s="500"/>
      <c r="L12" s="6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2:247" s="60" customFormat="1" ht="25.5" customHeight="1" thickBot="1" x14ac:dyDescent="0.25">
      <c r="B13" s="445" t="s">
        <v>365</v>
      </c>
      <c r="C13" s="446"/>
      <c r="D13" s="446"/>
      <c r="E13" s="446"/>
      <c r="F13" s="446"/>
      <c r="G13" s="446"/>
      <c r="H13" s="446"/>
      <c r="I13" s="446"/>
      <c r="J13" s="446"/>
      <c r="K13" s="447"/>
      <c r="L13" s="6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2:247" s="60" customFormat="1" ht="27" customHeight="1" x14ac:dyDescent="0.2">
      <c r="B14" s="478"/>
      <c r="C14" s="41" t="s">
        <v>366</v>
      </c>
      <c r="D14" s="42">
        <v>359</v>
      </c>
      <c r="E14" s="43">
        <f t="shared" ref="E14:E20" si="0">D14*0.8</f>
        <v>287.2</v>
      </c>
      <c r="F14" s="43">
        <f t="shared" ref="F14:F20" si="1">D14*0.75</f>
        <v>269.25</v>
      </c>
      <c r="G14" s="43">
        <f t="shared" ref="G14:G20" si="2">D14*0.7</f>
        <v>251.29999999999998</v>
      </c>
      <c r="H14" s="43">
        <f t="shared" ref="H14:H20" si="3">D14*0.65</f>
        <v>233.35</v>
      </c>
      <c r="I14" s="44">
        <f t="shared" ref="I14:I20" si="4">D14*0.6</f>
        <v>215.4</v>
      </c>
      <c r="J14" s="45">
        <v>40</v>
      </c>
      <c r="K14" s="46">
        <v>6.58</v>
      </c>
      <c r="L14" s="70"/>
      <c r="M14" s="4">
        <f>D14+D14*18%</f>
        <v>423.62</v>
      </c>
      <c r="N14" s="4"/>
      <c r="O14" s="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2:247" s="60" customFormat="1" ht="27" customHeight="1" x14ac:dyDescent="0.2">
      <c r="B15" s="465"/>
      <c r="C15" s="47" t="s">
        <v>367</v>
      </c>
      <c r="D15" s="48">
        <v>466</v>
      </c>
      <c r="E15" s="49">
        <f t="shared" si="0"/>
        <v>372.8</v>
      </c>
      <c r="F15" s="49">
        <f t="shared" si="1"/>
        <v>349.5</v>
      </c>
      <c r="G15" s="49">
        <f t="shared" si="2"/>
        <v>326.2</v>
      </c>
      <c r="H15" s="49">
        <f t="shared" si="3"/>
        <v>302.90000000000003</v>
      </c>
      <c r="I15" s="50">
        <f t="shared" si="4"/>
        <v>279.59999999999997</v>
      </c>
      <c r="J15" s="51">
        <v>30</v>
      </c>
      <c r="K15" s="52">
        <v>5.77</v>
      </c>
      <c r="L15" s="70"/>
      <c r="M15" s="4">
        <f t="shared" ref="M15:M52" si="5">D15+D15*18%</f>
        <v>549.88</v>
      </c>
      <c r="N15" s="4"/>
      <c r="O15" s="5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2:247" s="60" customFormat="1" ht="27" customHeight="1" x14ac:dyDescent="0.2">
      <c r="B16" s="465"/>
      <c r="C16" s="47" t="s">
        <v>368</v>
      </c>
      <c r="D16" s="48">
        <v>576</v>
      </c>
      <c r="E16" s="49">
        <f t="shared" si="0"/>
        <v>460.8</v>
      </c>
      <c r="F16" s="49">
        <f t="shared" si="1"/>
        <v>432</v>
      </c>
      <c r="G16" s="49">
        <f t="shared" si="2"/>
        <v>403.2</v>
      </c>
      <c r="H16" s="49">
        <f t="shared" si="3"/>
        <v>374.40000000000003</v>
      </c>
      <c r="I16" s="50">
        <f t="shared" si="4"/>
        <v>345.59999999999997</v>
      </c>
      <c r="J16" s="51">
        <v>30</v>
      </c>
      <c r="K16" s="52">
        <v>10.99</v>
      </c>
      <c r="L16" s="70"/>
      <c r="M16" s="4">
        <f t="shared" si="5"/>
        <v>679.68</v>
      </c>
      <c r="N16" s="4"/>
      <c r="O16" s="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2:247" s="60" customFormat="1" ht="27" customHeight="1" x14ac:dyDescent="0.2">
      <c r="B17" s="465"/>
      <c r="C17" s="47" t="s">
        <v>369</v>
      </c>
      <c r="D17" s="48">
        <v>648</v>
      </c>
      <c r="E17" s="49">
        <f t="shared" si="0"/>
        <v>518.4</v>
      </c>
      <c r="F17" s="49">
        <f t="shared" si="1"/>
        <v>486</v>
      </c>
      <c r="G17" s="49">
        <f t="shared" si="2"/>
        <v>453.59999999999997</v>
      </c>
      <c r="H17" s="49">
        <f t="shared" si="3"/>
        <v>421.2</v>
      </c>
      <c r="I17" s="50">
        <f t="shared" si="4"/>
        <v>388.8</v>
      </c>
      <c r="J17" s="51">
        <v>30</v>
      </c>
      <c r="K17" s="52">
        <v>12.43</v>
      </c>
      <c r="L17" s="70"/>
      <c r="M17" s="4">
        <f t="shared" si="5"/>
        <v>764.64</v>
      </c>
      <c r="N17" s="4"/>
      <c r="O17" s="5"/>
      <c r="P17" s="1"/>
      <c r="Q17" s="1"/>
      <c r="R17" s="1"/>
      <c r="S17" s="1"/>
      <c r="T17" s="6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2:247" s="60" customFormat="1" ht="27" customHeight="1" thickBot="1" x14ac:dyDescent="0.25">
      <c r="B18" s="479"/>
      <c r="C18" s="53" t="s">
        <v>370</v>
      </c>
      <c r="D18" s="54">
        <v>702</v>
      </c>
      <c r="E18" s="55">
        <f t="shared" si="0"/>
        <v>561.6</v>
      </c>
      <c r="F18" s="55">
        <f t="shared" si="1"/>
        <v>526.5</v>
      </c>
      <c r="G18" s="55">
        <f t="shared" si="2"/>
        <v>491.4</v>
      </c>
      <c r="H18" s="55">
        <f t="shared" si="3"/>
        <v>456.3</v>
      </c>
      <c r="I18" s="56">
        <f t="shared" si="4"/>
        <v>421.2</v>
      </c>
      <c r="J18" s="57">
        <v>20</v>
      </c>
      <c r="K18" s="58">
        <v>9.2100000000000009</v>
      </c>
      <c r="L18" s="70"/>
      <c r="M18" s="4">
        <f t="shared" si="5"/>
        <v>828.36</v>
      </c>
      <c r="N18" s="4"/>
      <c r="O18" s="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2:247" s="60" customFormat="1" ht="52.5" customHeight="1" x14ac:dyDescent="0.2">
      <c r="B19" s="464"/>
      <c r="C19" s="41" t="s">
        <v>371</v>
      </c>
      <c r="D19" s="42">
        <v>359</v>
      </c>
      <c r="E19" s="43">
        <f t="shared" si="0"/>
        <v>287.2</v>
      </c>
      <c r="F19" s="43">
        <f t="shared" si="1"/>
        <v>269.25</v>
      </c>
      <c r="G19" s="43">
        <f t="shared" si="2"/>
        <v>251.29999999999998</v>
      </c>
      <c r="H19" s="43">
        <f t="shared" si="3"/>
        <v>233.35</v>
      </c>
      <c r="I19" s="44">
        <f t="shared" si="4"/>
        <v>215.4</v>
      </c>
      <c r="J19" s="71">
        <v>30</v>
      </c>
      <c r="K19" s="72"/>
      <c r="L19" s="70"/>
      <c r="M19" s="4">
        <f t="shared" si="5"/>
        <v>423.62</v>
      </c>
      <c r="N19" s="4"/>
      <c r="O19" s="5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2:247" s="60" customFormat="1" ht="52.5" customHeight="1" thickBot="1" x14ac:dyDescent="0.25">
      <c r="B20" s="466"/>
      <c r="C20" s="53" t="s">
        <v>372</v>
      </c>
      <c r="D20" s="54">
        <v>466</v>
      </c>
      <c r="E20" s="55">
        <f t="shared" si="0"/>
        <v>372.8</v>
      </c>
      <c r="F20" s="55">
        <f t="shared" si="1"/>
        <v>349.5</v>
      </c>
      <c r="G20" s="55">
        <f t="shared" si="2"/>
        <v>326.2</v>
      </c>
      <c r="H20" s="55">
        <f t="shared" si="3"/>
        <v>302.90000000000003</v>
      </c>
      <c r="I20" s="56">
        <f t="shared" si="4"/>
        <v>279.59999999999997</v>
      </c>
      <c r="J20" s="73">
        <v>30</v>
      </c>
      <c r="K20" s="74"/>
      <c r="L20" s="70"/>
      <c r="M20" s="4">
        <f t="shared" si="5"/>
        <v>549.88</v>
      </c>
      <c r="N20" s="4"/>
      <c r="O20" s="5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2:247" s="78" customFormat="1" ht="25.5" customHeight="1" thickBot="1" x14ac:dyDescent="0.3">
      <c r="B21" s="406" t="s">
        <v>31</v>
      </c>
      <c r="C21" s="407"/>
      <c r="D21" s="407"/>
      <c r="E21" s="407"/>
      <c r="F21" s="407"/>
      <c r="G21" s="407"/>
      <c r="H21" s="407"/>
      <c r="I21" s="407"/>
      <c r="J21" s="407"/>
      <c r="K21" s="408"/>
      <c r="L21" s="69"/>
      <c r="M21" s="75"/>
      <c r="N21" s="75"/>
      <c r="O21" s="76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2:247" s="60" customFormat="1" ht="35.25" customHeight="1" x14ac:dyDescent="0.2">
      <c r="B22" s="420"/>
      <c r="C22" s="79" t="s">
        <v>373</v>
      </c>
      <c r="D22" s="80">
        <v>1008</v>
      </c>
      <c r="E22" s="81">
        <f>D22*0.8</f>
        <v>806.40000000000009</v>
      </c>
      <c r="F22" s="81">
        <f>D22*0.75</f>
        <v>756</v>
      </c>
      <c r="G22" s="81">
        <f>D22*0.7</f>
        <v>705.59999999999991</v>
      </c>
      <c r="H22" s="81">
        <f>D22*0.65</f>
        <v>655.20000000000005</v>
      </c>
      <c r="I22" s="82">
        <f>D22*0.6</f>
        <v>604.79999999999995</v>
      </c>
      <c r="J22" s="83">
        <v>8</v>
      </c>
      <c r="K22" s="46">
        <v>8.8000000000000007</v>
      </c>
      <c r="L22" s="70"/>
      <c r="M22" s="4">
        <f t="shared" si="5"/>
        <v>1189.44</v>
      </c>
      <c r="N22" s="4"/>
      <c r="O22" s="5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2:247" s="60" customFormat="1" ht="36" customHeight="1" x14ac:dyDescent="0.2">
      <c r="B23" s="421"/>
      <c r="C23" s="84" t="s">
        <v>374</v>
      </c>
      <c r="D23" s="48">
        <v>1116</v>
      </c>
      <c r="E23" s="49">
        <f>D23*0.8</f>
        <v>892.80000000000007</v>
      </c>
      <c r="F23" s="49">
        <f>D23*0.75</f>
        <v>837</v>
      </c>
      <c r="G23" s="49">
        <f>D23*0.7</f>
        <v>781.19999999999993</v>
      </c>
      <c r="H23" s="49">
        <f>D23*0.65</f>
        <v>725.4</v>
      </c>
      <c r="I23" s="85">
        <f>D23*0.6</f>
        <v>669.6</v>
      </c>
      <c r="J23" s="86">
        <v>6</v>
      </c>
      <c r="K23" s="52">
        <v>7.6</v>
      </c>
      <c r="L23" s="70"/>
      <c r="M23" s="4">
        <f t="shared" si="5"/>
        <v>1316.88</v>
      </c>
      <c r="N23" s="4"/>
      <c r="O23" s="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2:247" s="60" customFormat="1" ht="34.5" customHeight="1" thickBot="1" x14ac:dyDescent="0.25">
      <c r="B24" s="422"/>
      <c r="C24" s="87" t="s">
        <v>375</v>
      </c>
      <c r="D24" s="88">
        <v>1198</v>
      </c>
      <c r="E24" s="89">
        <f>D24*0.8</f>
        <v>958.40000000000009</v>
      </c>
      <c r="F24" s="89">
        <f>D24*0.75</f>
        <v>898.5</v>
      </c>
      <c r="G24" s="89">
        <f>D24*0.7</f>
        <v>838.59999999999991</v>
      </c>
      <c r="H24" s="89">
        <f>D24*0.65</f>
        <v>778.7</v>
      </c>
      <c r="I24" s="90">
        <f>D24*0.6</f>
        <v>718.8</v>
      </c>
      <c r="J24" s="91">
        <v>4</v>
      </c>
      <c r="K24" s="58">
        <v>5.8</v>
      </c>
      <c r="L24" s="70"/>
      <c r="M24" s="4">
        <f t="shared" si="5"/>
        <v>1413.6399999999999</v>
      </c>
      <c r="N24" s="4"/>
      <c r="O24" s="5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2:247" s="78" customFormat="1" ht="25.5" customHeight="1" thickBot="1" x14ac:dyDescent="0.3">
      <c r="B25" s="406" t="s">
        <v>6</v>
      </c>
      <c r="C25" s="407"/>
      <c r="D25" s="407"/>
      <c r="E25" s="407"/>
      <c r="F25" s="407"/>
      <c r="G25" s="407"/>
      <c r="H25" s="407"/>
      <c r="I25" s="407"/>
      <c r="J25" s="407"/>
      <c r="K25" s="408"/>
      <c r="L25" s="69"/>
      <c r="M25" s="75"/>
      <c r="N25" s="75"/>
      <c r="O25" s="76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2:247" s="60" customFormat="1" ht="31.5" customHeight="1" x14ac:dyDescent="0.2">
      <c r="B26" s="469"/>
      <c r="C26" s="79" t="s">
        <v>376</v>
      </c>
      <c r="D26" s="92">
        <v>209.5</v>
      </c>
      <c r="E26" s="81">
        <f>D26*0.8</f>
        <v>167.60000000000002</v>
      </c>
      <c r="F26" s="81">
        <f>D26*0.75</f>
        <v>157.125</v>
      </c>
      <c r="G26" s="81">
        <f>D26*0.7</f>
        <v>146.64999999999998</v>
      </c>
      <c r="H26" s="81">
        <f>D26*0.65</f>
        <v>136.17500000000001</v>
      </c>
      <c r="I26" s="82">
        <f>D26*0.6</f>
        <v>125.69999999999999</v>
      </c>
      <c r="J26" s="93">
        <v>50</v>
      </c>
      <c r="K26" s="94">
        <v>4.75</v>
      </c>
      <c r="L26" s="95"/>
      <c r="M26" s="4">
        <f t="shared" si="5"/>
        <v>247.21</v>
      </c>
      <c r="N26" s="4"/>
      <c r="O26" s="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2:247" s="60" customFormat="1" ht="31.5" customHeight="1" x14ac:dyDescent="0.2">
      <c r="B27" s="470"/>
      <c r="C27" s="84" t="s">
        <v>377</v>
      </c>
      <c r="D27" s="96">
        <v>274</v>
      </c>
      <c r="E27" s="49">
        <f>D27*0.8</f>
        <v>219.20000000000002</v>
      </c>
      <c r="F27" s="49">
        <f>D27*0.75</f>
        <v>205.5</v>
      </c>
      <c r="G27" s="49">
        <f>D27*0.7</f>
        <v>191.79999999999998</v>
      </c>
      <c r="H27" s="49">
        <f>D27*0.65</f>
        <v>178.1</v>
      </c>
      <c r="I27" s="85">
        <f>D27*0.6</f>
        <v>164.4</v>
      </c>
      <c r="J27" s="97">
        <v>50</v>
      </c>
      <c r="K27" s="98">
        <v>10.5</v>
      </c>
      <c r="L27" s="95"/>
      <c r="M27" s="4">
        <f t="shared" si="5"/>
        <v>323.32</v>
      </c>
      <c r="N27" s="4"/>
      <c r="O27" s="5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2:247" s="60" customFormat="1" ht="31.5" customHeight="1" thickBot="1" x14ac:dyDescent="0.25">
      <c r="B28" s="471"/>
      <c r="C28" s="87" t="s">
        <v>378</v>
      </c>
      <c r="D28" s="99">
        <v>344.5</v>
      </c>
      <c r="E28" s="89">
        <f>D28*0.8</f>
        <v>275.60000000000002</v>
      </c>
      <c r="F28" s="89">
        <f>D28*0.75</f>
        <v>258.375</v>
      </c>
      <c r="G28" s="89">
        <f>D28*0.7</f>
        <v>241.14999999999998</v>
      </c>
      <c r="H28" s="89">
        <f>D28*0.65</f>
        <v>223.92500000000001</v>
      </c>
      <c r="I28" s="90">
        <f>D28*0.6</f>
        <v>206.7</v>
      </c>
      <c r="J28" s="100" t="s">
        <v>3</v>
      </c>
      <c r="K28" s="101">
        <v>9.5</v>
      </c>
      <c r="L28" s="102"/>
      <c r="M28" s="4">
        <f t="shared" si="5"/>
        <v>406.51</v>
      </c>
      <c r="N28" s="4"/>
      <c r="O28" s="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2:247" s="78" customFormat="1" ht="25.5" customHeight="1" thickBot="1" x14ac:dyDescent="0.3">
      <c r="B29" s="406" t="s">
        <v>340</v>
      </c>
      <c r="C29" s="407"/>
      <c r="D29" s="407"/>
      <c r="E29" s="407"/>
      <c r="F29" s="407"/>
      <c r="G29" s="407"/>
      <c r="H29" s="407"/>
      <c r="I29" s="407"/>
      <c r="J29" s="407"/>
      <c r="K29" s="408"/>
      <c r="L29" s="69"/>
      <c r="M29" s="75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2:247" s="60" customFormat="1" ht="31.5" customHeight="1" x14ac:dyDescent="0.2">
      <c r="B30" s="469"/>
      <c r="C30" s="79" t="s">
        <v>379</v>
      </c>
      <c r="D30" s="92">
        <v>209.5</v>
      </c>
      <c r="E30" s="81">
        <f>D30*0.8</f>
        <v>167.60000000000002</v>
      </c>
      <c r="F30" s="81">
        <f>D30*0.75</f>
        <v>157.125</v>
      </c>
      <c r="G30" s="81">
        <f>D30*0.7</f>
        <v>146.64999999999998</v>
      </c>
      <c r="H30" s="81">
        <f>D30*0.65</f>
        <v>136.17500000000001</v>
      </c>
      <c r="I30" s="82">
        <f>D30*0.6</f>
        <v>125.69999999999999</v>
      </c>
      <c r="J30" s="93">
        <v>50</v>
      </c>
      <c r="K30" s="94">
        <v>5.0199999999999996</v>
      </c>
      <c r="L30" s="95"/>
      <c r="M30" s="4">
        <f t="shared" si="5"/>
        <v>247.21</v>
      </c>
      <c r="N30" s="4"/>
      <c r="O30" s="5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2:247" s="60" customFormat="1" ht="31.5" customHeight="1" x14ac:dyDescent="0.2">
      <c r="B31" s="470"/>
      <c r="C31" s="84" t="s">
        <v>380</v>
      </c>
      <c r="D31" s="96">
        <v>274</v>
      </c>
      <c r="E31" s="49">
        <f>D31*0.8</f>
        <v>219.20000000000002</v>
      </c>
      <c r="F31" s="49">
        <f>D31*0.75</f>
        <v>205.5</v>
      </c>
      <c r="G31" s="49">
        <f>D31*0.7</f>
        <v>191.79999999999998</v>
      </c>
      <c r="H31" s="49">
        <f>D31*0.65</f>
        <v>178.1</v>
      </c>
      <c r="I31" s="85">
        <f>D31*0.6</f>
        <v>164.4</v>
      </c>
      <c r="J31" s="97">
        <v>40</v>
      </c>
      <c r="K31" s="98">
        <v>8.6</v>
      </c>
      <c r="L31" s="95"/>
      <c r="M31" s="4">
        <f t="shared" si="5"/>
        <v>323.32</v>
      </c>
      <c r="N31" s="4"/>
      <c r="O31" s="5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2:247" s="60" customFormat="1" ht="32.25" customHeight="1" thickBot="1" x14ac:dyDescent="0.25">
      <c r="B32" s="471"/>
      <c r="C32" s="87" t="s">
        <v>381</v>
      </c>
      <c r="D32" s="99">
        <v>344.5</v>
      </c>
      <c r="E32" s="89">
        <f>D32*0.8</f>
        <v>275.60000000000002</v>
      </c>
      <c r="F32" s="89">
        <f>D32*0.75</f>
        <v>258.375</v>
      </c>
      <c r="G32" s="89">
        <f>D32*0.7</f>
        <v>241.14999999999998</v>
      </c>
      <c r="H32" s="89">
        <f>D32*0.65</f>
        <v>223.92500000000001</v>
      </c>
      <c r="I32" s="90">
        <f>D32*0.6</f>
        <v>206.7</v>
      </c>
      <c r="J32" s="100" t="s">
        <v>5</v>
      </c>
      <c r="K32" s="101">
        <v>12.71</v>
      </c>
      <c r="L32" s="102"/>
      <c r="M32" s="4">
        <f t="shared" si="5"/>
        <v>406.51</v>
      </c>
      <c r="N32" s="4"/>
      <c r="O32" s="5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78" customFormat="1" ht="25.5" customHeight="1" thickBot="1" x14ac:dyDescent="0.3">
      <c r="B33" s="406" t="s">
        <v>341</v>
      </c>
      <c r="C33" s="407"/>
      <c r="D33" s="407"/>
      <c r="E33" s="407"/>
      <c r="F33" s="407"/>
      <c r="G33" s="407"/>
      <c r="H33" s="407"/>
      <c r="I33" s="407"/>
      <c r="J33" s="407"/>
      <c r="K33" s="408"/>
      <c r="L33" s="69"/>
      <c r="M33" s="75"/>
      <c r="N33" s="75"/>
      <c r="O33" s="76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s="60" customFormat="1" ht="27" customHeight="1" x14ac:dyDescent="0.2">
      <c r="B34" s="409"/>
      <c r="C34" s="79" t="s">
        <v>382</v>
      </c>
      <c r="D34" s="92">
        <v>110</v>
      </c>
      <c r="E34" s="81">
        <f t="shared" ref="E34:E39" si="6">D34*0.8</f>
        <v>88</v>
      </c>
      <c r="F34" s="81">
        <f t="shared" ref="F34:F39" si="7">D34*0.75</f>
        <v>82.5</v>
      </c>
      <c r="G34" s="81">
        <f t="shared" ref="G34:G39" si="8">D34*0.7</f>
        <v>77</v>
      </c>
      <c r="H34" s="81">
        <f t="shared" ref="H34:H39" si="9">D34*0.65</f>
        <v>71.5</v>
      </c>
      <c r="I34" s="82">
        <f t="shared" ref="I34:I39" si="10">D34*0.6</f>
        <v>66</v>
      </c>
      <c r="J34" s="103"/>
      <c r="K34" s="104"/>
      <c r="L34" s="102"/>
      <c r="M34" s="4">
        <f t="shared" si="5"/>
        <v>129.80000000000001</v>
      </c>
      <c r="N34" s="4"/>
      <c r="O34" s="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60" customFormat="1" ht="27" customHeight="1" x14ac:dyDescent="0.2">
      <c r="B35" s="410"/>
      <c r="C35" s="84" t="s">
        <v>383</v>
      </c>
      <c r="D35" s="96">
        <v>159</v>
      </c>
      <c r="E35" s="49">
        <f t="shared" si="6"/>
        <v>127.2</v>
      </c>
      <c r="F35" s="49">
        <f t="shared" si="7"/>
        <v>119.25</v>
      </c>
      <c r="G35" s="49">
        <f t="shared" si="8"/>
        <v>111.3</v>
      </c>
      <c r="H35" s="49">
        <f t="shared" si="9"/>
        <v>103.35000000000001</v>
      </c>
      <c r="I35" s="85">
        <f t="shared" si="10"/>
        <v>95.399999999999991</v>
      </c>
      <c r="J35" s="105"/>
      <c r="K35" s="106"/>
      <c r="L35" s="102"/>
      <c r="M35" s="4">
        <f t="shared" si="5"/>
        <v>187.62</v>
      </c>
      <c r="N35" s="4"/>
      <c r="O35" s="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60" customFormat="1" ht="27" customHeight="1" x14ac:dyDescent="0.2">
      <c r="B36" s="410"/>
      <c r="C36" s="84" t="s">
        <v>384</v>
      </c>
      <c r="D36" s="96">
        <v>207.5</v>
      </c>
      <c r="E36" s="49">
        <f t="shared" si="6"/>
        <v>166</v>
      </c>
      <c r="F36" s="49">
        <f t="shared" si="7"/>
        <v>155.625</v>
      </c>
      <c r="G36" s="49">
        <f t="shared" si="8"/>
        <v>145.25</v>
      </c>
      <c r="H36" s="49">
        <f t="shared" si="9"/>
        <v>134.875</v>
      </c>
      <c r="I36" s="85">
        <f t="shared" si="10"/>
        <v>124.5</v>
      </c>
      <c r="J36" s="105"/>
      <c r="K36" s="106"/>
      <c r="L36" s="102"/>
      <c r="M36" s="4">
        <f t="shared" si="5"/>
        <v>244.85</v>
      </c>
      <c r="N36" s="4"/>
      <c r="O36" s="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60" customFormat="1" ht="27" customHeight="1" x14ac:dyDescent="0.2">
      <c r="B37" s="410"/>
      <c r="C37" s="84" t="s">
        <v>385</v>
      </c>
      <c r="D37" s="96">
        <v>265</v>
      </c>
      <c r="E37" s="49">
        <f t="shared" si="6"/>
        <v>212</v>
      </c>
      <c r="F37" s="49">
        <f t="shared" si="7"/>
        <v>198.75</v>
      </c>
      <c r="G37" s="49">
        <f t="shared" si="8"/>
        <v>185.5</v>
      </c>
      <c r="H37" s="49">
        <f t="shared" si="9"/>
        <v>172.25</v>
      </c>
      <c r="I37" s="85">
        <f t="shared" si="10"/>
        <v>159</v>
      </c>
      <c r="J37" s="105"/>
      <c r="K37" s="106"/>
      <c r="L37" s="102"/>
      <c r="M37" s="4">
        <f t="shared" si="5"/>
        <v>312.7</v>
      </c>
      <c r="N37" s="4"/>
      <c r="O37" s="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60" customFormat="1" ht="27" customHeight="1" x14ac:dyDescent="0.2">
      <c r="B38" s="410"/>
      <c r="C38" s="84" t="s">
        <v>386</v>
      </c>
      <c r="D38" s="96">
        <v>284</v>
      </c>
      <c r="E38" s="49">
        <f t="shared" si="6"/>
        <v>227.20000000000002</v>
      </c>
      <c r="F38" s="49">
        <f t="shared" si="7"/>
        <v>213</v>
      </c>
      <c r="G38" s="49">
        <f t="shared" si="8"/>
        <v>198.79999999999998</v>
      </c>
      <c r="H38" s="49">
        <f t="shared" si="9"/>
        <v>184.6</v>
      </c>
      <c r="I38" s="85">
        <f t="shared" si="10"/>
        <v>170.4</v>
      </c>
      <c r="J38" s="105"/>
      <c r="K38" s="106"/>
      <c r="L38" s="102"/>
      <c r="M38" s="4">
        <f t="shared" si="5"/>
        <v>335.12</v>
      </c>
      <c r="N38" s="4"/>
      <c r="O38" s="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60" customFormat="1" ht="27" customHeight="1" thickBot="1" x14ac:dyDescent="0.25">
      <c r="B39" s="411"/>
      <c r="C39" s="87" t="s">
        <v>387</v>
      </c>
      <c r="D39" s="99">
        <v>314</v>
      </c>
      <c r="E39" s="89">
        <f t="shared" si="6"/>
        <v>251.20000000000002</v>
      </c>
      <c r="F39" s="89">
        <f t="shared" si="7"/>
        <v>235.5</v>
      </c>
      <c r="G39" s="89">
        <f t="shared" si="8"/>
        <v>219.79999999999998</v>
      </c>
      <c r="H39" s="89">
        <f t="shared" si="9"/>
        <v>204.1</v>
      </c>
      <c r="I39" s="90">
        <f t="shared" si="10"/>
        <v>188.4</v>
      </c>
      <c r="J39" s="100"/>
      <c r="K39" s="101"/>
      <c r="L39" s="102"/>
      <c r="M39" s="4">
        <f t="shared" si="5"/>
        <v>370.52</v>
      </c>
      <c r="N39" s="4"/>
      <c r="O39" s="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78" customFormat="1" ht="25.5" customHeight="1" thickBot="1" x14ac:dyDescent="0.3">
      <c r="B40" s="406" t="s">
        <v>8</v>
      </c>
      <c r="C40" s="407"/>
      <c r="D40" s="407"/>
      <c r="E40" s="407"/>
      <c r="F40" s="407"/>
      <c r="G40" s="407"/>
      <c r="H40" s="407"/>
      <c r="I40" s="407"/>
      <c r="J40" s="407"/>
      <c r="K40" s="408"/>
      <c r="L40" s="69"/>
      <c r="M40" s="75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s="60" customFormat="1" ht="26.25" customHeight="1" x14ac:dyDescent="0.2">
      <c r="B41" s="469"/>
      <c r="C41" s="79" t="s">
        <v>388</v>
      </c>
      <c r="D41" s="508">
        <v>222</v>
      </c>
      <c r="E41" s="474">
        <f>D41*0.8</f>
        <v>177.60000000000002</v>
      </c>
      <c r="F41" s="474">
        <f>D41*0.75</f>
        <v>166.5</v>
      </c>
      <c r="G41" s="474">
        <f>D41*0.7</f>
        <v>155.39999999999998</v>
      </c>
      <c r="H41" s="474">
        <f>D41*0.65</f>
        <v>144.30000000000001</v>
      </c>
      <c r="I41" s="482">
        <f>D41*0.6</f>
        <v>133.19999999999999</v>
      </c>
      <c r="J41" s="509">
        <v>30</v>
      </c>
      <c r="K41" s="503">
        <v>3.84</v>
      </c>
      <c r="L41" s="70"/>
      <c r="M41" s="4">
        <f t="shared" si="5"/>
        <v>261.95999999999998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60" customFormat="1" ht="26.25" customHeight="1" x14ac:dyDescent="0.2">
      <c r="B42" s="470"/>
      <c r="C42" s="84" t="s">
        <v>389</v>
      </c>
      <c r="D42" s="483"/>
      <c r="E42" s="423"/>
      <c r="F42" s="423"/>
      <c r="G42" s="423"/>
      <c r="H42" s="423"/>
      <c r="I42" s="472"/>
      <c r="J42" s="485"/>
      <c r="K42" s="480"/>
      <c r="L42" s="70"/>
      <c r="M42" s="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60" customFormat="1" ht="26.25" customHeight="1" x14ac:dyDescent="0.2">
      <c r="B43" s="470"/>
      <c r="C43" s="84" t="s">
        <v>390</v>
      </c>
      <c r="D43" s="483">
        <v>284</v>
      </c>
      <c r="E43" s="423">
        <f>D43*0.8</f>
        <v>227.20000000000002</v>
      </c>
      <c r="F43" s="423">
        <f>D43*0.75</f>
        <v>213</v>
      </c>
      <c r="G43" s="423">
        <f>D43*0.7</f>
        <v>198.79999999999998</v>
      </c>
      <c r="H43" s="423">
        <f>D43*0.65</f>
        <v>184.6</v>
      </c>
      <c r="I43" s="472">
        <f>D43*0.6</f>
        <v>170.4</v>
      </c>
      <c r="J43" s="485">
        <v>20</v>
      </c>
      <c r="K43" s="480">
        <v>4.53</v>
      </c>
      <c r="L43" s="70"/>
      <c r="M43" s="4">
        <f t="shared" si="5"/>
        <v>335.12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60" customFormat="1" ht="26.25" customHeight="1" thickBot="1" x14ac:dyDescent="0.25">
      <c r="B44" s="471"/>
      <c r="C44" s="87" t="s">
        <v>391</v>
      </c>
      <c r="D44" s="484"/>
      <c r="E44" s="424"/>
      <c r="F44" s="424"/>
      <c r="G44" s="424"/>
      <c r="H44" s="424"/>
      <c r="I44" s="473"/>
      <c r="J44" s="486"/>
      <c r="K44" s="481"/>
      <c r="L44" s="70"/>
      <c r="M44" s="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78" customFormat="1" ht="25.5" customHeight="1" thickBot="1" x14ac:dyDescent="0.3">
      <c r="B45" s="419" t="s">
        <v>9</v>
      </c>
      <c r="C45" s="407"/>
      <c r="D45" s="407"/>
      <c r="E45" s="407"/>
      <c r="F45" s="407"/>
      <c r="G45" s="407"/>
      <c r="H45" s="407"/>
      <c r="I45" s="407"/>
      <c r="J45" s="407"/>
      <c r="K45" s="408"/>
      <c r="L45" s="69"/>
      <c r="M45" s="75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47" s="60" customFormat="1" ht="93" customHeight="1" thickBot="1" x14ac:dyDescent="0.25">
      <c r="A46" s="113"/>
      <c r="B46" s="114"/>
      <c r="C46" s="115" t="s">
        <v>354</v>
      </c>
      <c r="D46" s="38">
        <v>428</v>
      </c>
      <c r="E46" s="39">
        <f>D46*0.8</f>
        <v>342.40000000000003</v>
      </c>
      <c r="F46" s="39">
        <f>D46*0.75</f>
        <v>321</v>
      </c>
      <c r="G46" s="39">
        <f>D46*0.7</f>
        <v>299.59999999999997</v>
      </c>
      <c r="H46" s="39">
        <f>D46*0.65</f>
        <v>278.2</v>
      </c>
      <c r="I46" s="40">
        <f>D46*0.6</f>
        <v>256.8</v>
      </c>
      <c r="J46" s="116" t="s">
        <v>3</v>
      </c>
      <c r="K46" s="117">
        <v>4.5</v>
      </c>
      <c r="L46" s="3"/>
      <c r="M46" s="4">
        <f t="shared" si="5"/>
        <v>505.03999999999996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60" customFormat="1" ht="93" customHeight="1" thickBot="1" x14ac:dyDescent="0.25">
      <c r="A47" s="118"/>
      <c r="B47" s="114"/>
      <c r="C47" s="119" t="s">
        <v>352</v>
      </c>
      <c r="D47" s="35">
        <v>257</v>
      </c>
      <c r="E47" s="36">
        <f>D47*0.8</f>
        <v>205.60000000000002</v>
      </c>
      <c r="F47" s="36">
        <f>D47*0.75</f>
        <v>192.75</v>
      </c>
      <c r="G47" s="36">
        <f>D47*0.7</f>
        <v>179.89999999999998</v>
      </c>
      <c r="H47" s="36">
        <f>D47*0.65</f>
        <v>167.05</v>
      </c>
      <c r="I47" s="37">
        <f>D47*0.6</f>
        <v>154.19999999999999</v>
      </c>
      <c r="J47" s="120" t="s">
        <v>4</v>
      </c>
      <c r="K47" s="121" t="s">
        <v>48</v>
      </c>
      <c r="L47" s="3"/>
      <c r="M47" s="4">
        <f t="shared" si="5"/>
        <v>303.26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60" customFormat="1" ht="72.75" customHeight="1" thickBot="1" x14ac:dyDescent="0.25">
      <c r="A48" s="118"/>
      <c r="B48" s="114"/>
      <c r="C48" s="122" t="s">
        <v>353</v>
      </c>
      <c r="D48" s="38">
        <v>229</v>
      </c>
      <c r="E48" s="39">
        <f>D48*0.8</f>
        <v>183.20000000000002</v>
      </c>
      <c r="F48" s="39">
        <f>D48*0.75</f>
        <v>171.75</v>
      </c>
      <c r="G48" s="39">
        <f>D48*0.7</f>
        <v>160.29999999999998</v>
      </c>
      <c r="H48" s="39">
        <f>D48*0.65</f>
        <v>148.85</v>
      </c>
      <c r="I48" s="40">
        <f>D48*0.6</f>
        <v>137.4</v>
      </c>
      <c r="J48" s="116" t="s">
        <v>4</v>
      </c>
      <c r="K48" s="117"/>
      <c r="L48" s="3"/>
      <c r="M48" s="4">
        <f t="shared" si="5"/>
        <v>270.22000000000003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60" customFormat="1" ht="61.5" customHeight="1" thickBot="1" x14ac:dyDescent="0.25">
      <c r="A49" s="123"/>
      <c r="B49" s="114"/>
      <c r="C49" s="119" t="s">
        <v>392</v>
      </c>
      <c r="D49" s="35">
        <v>375</v>
      </c>
      <c r="E49" s="36">
        <f>D49*0.8</f>
        <v>300</v>
      </c>
      <c r="F49" s="36">
        <f>D49*0.75</f>
        <v>281.25</v>
      </c>
      <c r="G49" s="36">
        <f>D49*0.7</f>
        <v>262.5</v>
      </c>
      <c r="H49" s="36">
        <f>D49*0.65</f>
        <v>243.75</v>
      </c>
      <c r="I49" s="37">
        <f>D49*0.6</f>
        <v>225</v>
      </c>
      <c r="J49" s="124" t="s">
        <v>23</v>
      </c>
      <c r="K49" s="125"/>
      <c r="L49" s="3"/>
      <c r="M49" s="4">
        <f t="shared" si="5"/>
        <v>442.5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78" customFormat="1" ht="25.5" customHeight="1" thickBot="1" x14ac:dyDescent="0.3">
      <c r="B50" s="487" t="s">
        <v>34</v>
      </c>
      <c r="C50" s="455"/>
      <c r="D50" s="455"/>
      <c r="E50" s="455"/>
      <c r="F50" s="455"/>
      <c r="G50" s="455"/>
      <c r="H50" s="455"/>
      <c r="I50" s="455"/>
      <c r="J50" s="455"/>
      <c r="K50" s="456"/>
      <c r="L50" s="126"/>
      <c r="M50" s="75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</row>
    <row r="51" spans="1:247" s="60" customFormat="1" ht="90.75" customHeight="1" thickBot="1" x14ac:dyDescent="0.25">
      <c r="B51" s="114"/>
      <c r="C51" s="122" t="s">
        <v>355</v>
      </c>
      <c r="D51" s="38">
        <v>188</v>
      </c>
      <c r="E51" s="39">
        <f>D51*0.8</f>
        <v>150.4</v>
      </c>
      <c r="F51" s="39">
        <f>D51*0.75</f>
        <v>141</v>
      </c>
      <c r="G51" s="39">
        <f>D51*0.7</f>
        <v>131.6</v>
      </c>
      <c r="H51" s="39">
        <f>D51*0.65</f>
        <v>122.2</v>
      </c>
      <c r="I51" s="40">
        <f>D51*0.6</f>
        <v>112.8</v>
      </c>
      <c r="J51" s="116" t="s">
        <v>3</v>
      </c>
      <c r="K51" s="117"/>
      <c r="L51" s="3"/>
      <c r="M51" s="4">
        <f t="shared" si="5"/>
        <v>221.84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60" customFormat="1" ht="95.25" customHeight="1" thickBot="1" x14ac:dyDescent="0.25">
      <c r="B52" s="114"/>
      <c r="C52" s="119" t="s">
        <v>393</v>
      </c>
      <c r="D52" s="35">
        <v>229</v>
      </c>
      <c r="E52" s="36">
        <f>D52*0.8</f>
        <v>183.20000000000002</v>
      </c>
      <c r="F52" s="36">
        <f>D52*0.75</f>
        <v>171.75</v>
      </c>
      <c r="G52" s="36">
        <f>D52*0.7</f>
        <v>160.29999999999998</v>
      </c>
      <c r="H52" s="36">
        <f>D52*0.65</f>
        <v>148.85</v>
      </c>
      <c r="I52" s="37">
        <f>D52*0.6</f>
        <v>137.4</v>
      </c>
      <c r="J52" s="124" t="s">
        <v>22</v>
      </c>
      <c r="K52" s="125"/>
      <c r="L52" s="3"/>
      <c r="M52" s="4">
        <f t="shared" si="5"/>
        <v>270.22000000000003</v>
      </c>
      <c r="N52" s="1"/>
      <c r="O52" s="1"/>
      <c r="P52" s="1"/>
      <c r="Q52" s="1"/>
      <c r="R52" s="6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78" customFormat="1" ht="25.5" customHeight="1" thickBot="1" x14ac:dyDescent="0.3">
      <c r="B53" s="452" t="s">
        <v>47</v>
      </c>
      <c r="C53" s="455"/>
      <c r="D53" s="455"/>
      <c r="E53" s="455"/>
      <c r="F53" s="455"/>
      <c r="G53" s="455"/>
      <c r="H53" s="455"/>
      <c r="I53" s="455"/>
      <c r="J53" s="455"/>
      <c r="K53" s="456"/>
      <c r="L53" s="126"/>
      <c r="M53" s="75"/>
      <c r="N53" s="77"/>
      <c r="O53" s="77"/>
      <c r="P53" s="77"/>
      <c r="Q53" s="77"/>
      <c r="R53" s="12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</row>
    <row r="54" spans="1:247" s="60" customFormat="1" ht="30" customHeight="1" x14ac:dyDescent="0.2">
      <c r="B54" s="420"/>
      <c r="C54" s="128" t="s">
        <v>343</v>
      </c>
      <c r="D54" s="129"/>
      <c r="E54" s="43"/>
      <c r="F54" s="43"/>
      <c r="G54" s="43"/>
      <c r="H54" s="43"/>
      <c r="I54" s="130"/>
      <c r="J54" s="103"/>
      <c r="K54" s="131"/>
      <c r="L54" s="3"/>
      <c r="M54" s="4"/>
      <c r="N54" s="1"/>
      <c r="O54" s="1"/>
      <c r="P54" s="1"/>
      <c r="Q54" s="1"/>
      <c r="R54" s="6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  <row r="55" spans="1:247" s="60" customFormat="1" ht="23.25" customHeight="1" x14ac:dyDescent="0.2">
      <c r="B55" s="421"/>
      <c r="C55" s="84" t="s">
        <v>50</v>
      </c>
      <c r="D55" s="96">
        <v>705.5</v>
      </c>
      <c r="E55" s="49">
        <f>D55*0.8</f>
        <v>564.4</v>
      </c>
      <c r="F55" s="49">
        <f>D55*0.75</f>
        <v>529.125</v>
      </c>
      <c r="G55" s="49">
        <f>D55*0.7</f>
        <v>493.84999999999997</v>
      </c>
      <c r="H55" s="49">
        <f>D55*0.65</f>
        <v>458.57499999999999</v>
      </c>
      <c r="I55" s="85">
        <f>D55*0.6</f>
        <v>423.3</v>
      </c>
      <c r="J55" s="105" t="s">
        <v>57</v>
      </c>
      <c r="K55" s="132"/>
      <c r="L55" s="3"/>
      <c r="M55" s="4">
        <f t="shared" ref="M55:M119" si="11">D55+D55*18%</f>
        <v>832.49</v>
      </c>
      <c r="N55" s="1"/>
      <c r="O55" s="1"/>
      <c r="P55" s="1"/>
      <c r="Q55" s="1"/>
      <c r="R55" s="6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60" customFormat="1" ht="38.25" customHeight="1" thickBot="1" x14ac:dyDescent="0.25">
      <c r="B56" s="422"/>
      <c r="C56" s="133" t="s">
        <v>394</v>
      </c>
      <c r="D56" s="134">
        <v>613.5</v>
      </c>
      <c r="E56" s="55">
        <f>D56*0.8</f>
        <v>490.8</v>
      </c>
      <c r="F56" s="55">
        <f>D56*0.75</f>
        <v>460.125</v>
      </c>
      <c r="G56" s="55">
        <f>D56*0.7</f>
        <v>429.45</v>
      </c>
      <c r="H56" s="55">
        <f>D56*0.65</f>
        <v>398.77500000000003</v>
      </c>
      <c r="I56" s="135">
        <f>D56*0.6</f>
        <v>368.09999999999997</v>
      </c>
      <c r="J56" s="100" t="s">
        <v>57</v>
      </c>
      <c r="K56" s="136"/>
      <c r="L56" s="3"/>
      <c r="M56" s="4">
        <f t="shared" si="11"/>
        <v>723.93</v>
      </c>
      <c r="N56" s="1"/>
      <c r="O56" s="1"/>
      <c r="P56" s="1"/>
      <c r="Q56" s="1"/>
      <c r="R56" s="6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</row>
    <row r="57" spans="1:247" s="60" customFormat="1" ht="28.5" customHeight="1" x14ac:dyDescent="0.2">
      <c r="B57" s="420"/>
      <c r="C57" s="137" t="s">
        <v>51</v>
      </c>
      <c r="D57" s="92"/>
      <c r="E57" s="81"/>
      <c r="F57" s="81"/>
      <c r="G57" s="81"/>
      <c r="H57" s="81"/>
      <c r="I57" s="82"/>
      <c r="J57" s="138"/>
      <c r="K57" s="139"/>
      <c r="L57" s="3"/>
      <c r="M57" s="4">
        <f t="shared" si="11"/>
        <v>0</v>
      </c>
      <c r="N57" s="1"/>
      <c r="O57" s="1"/>
      <c r="P57" s="1"/>
      <c r="Q57" s="1"/>
      <c r="R57" s="6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</row>
    <row r="58" spans="1:247" s="60" customFormat="1" ht="24.75" customHeight="1" x14ac:dyDescent="0.2">
      <c r="B58" s="421"/>
      <c r="C58" s="84" t="s">
        <v>52</v>
      </c>
      <c r="D58" s="96">
        <v>920.5</v>
      </c>
      <c r="E58" s="49">
        <f t="shared" ref="E58:E71" si="12">D58*0.8</f>
        <v>736.40000000000009</v>
      </c>
      <c r="F58" s="49">
        <f t="shared" ref="F58:F71" si="13">D58*0.75</f>
        <v>690.375</v>
      </c>
      <c r="G58" s="49">
        <f t="shared" ref="G58:G71" si="14">D58*0.7</f>
        <v>644.34999999999991</v>
      </c>
      <c r="H58" s="49">
        <f t="shared" ref="H58:H71" si="15">D58*0.65</f>
        <v>598.32500000000005</v>
      </c>
      <c r="I58" s="85">
        <f t="shared" ref="I58:I71" si="16">D58*0.6</f>
        <v>552.29999999999995</v>
      </c>
      <c r="J58" s="105" t="s">
        <v>35</v>
      </c>
      <c r="K58" s="132"/>
      <c r="L58" s="3"/>
      <c r="M58" s="4">
        <f t="shared" si="11"/>
        <v>1086.19</v>
      </c>
      <c r="N58" s="1"/>
      <c r="O58" s="1"/>
      <c r="P58" s="1"/>
      <c r="Q58" s="1"/>
      <c r="R58" s="6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</row>
    <row r="59" spans="1:247" s="60" customFormat="1" ht="35.25" customHeight="1" thickBot="1" x14ac:dyDescent="0.25">
      <c r="B59" s="422"/>
      <c r="C59" s="87" t="s">
        <v>394</v>
      </c>
      <c r="D59" s="99">
        <v>827</v>
      </c>
      <c r="E59" s="89">
        <f t="shared" si="12"/>
        <v>661.6</v>
      </c>
      <c r="F59" s="89">
        <f t="shared" si="13"/>
        <v>620.25</v>
      </c>
      <c r="G59" s="89">
        <f t="shared" si="14"/>
        <v>578.9</v>
      </c>
      <c r="H59" s="89">
        <f t="shared" si="15"/>
        <v>537.55000000000007</v>
      </c>
      <c r="I59" s="90">
        <f t="shared" si="16"/>
        <v>496.2</v>
      </c>
      <c r="J59" s="140" t="s">
        <v>35</v>
      </c>
      <c r="K59" s="141"/>
      <c r="L59" s="3"/>
      <c r="M59" s="4">
        <f t="shared" si="11"/>
        <v>975.86</v>
      </c>
      <c r="N59" s="1"/>
      <c r="O59" s="1"/>
      <c r="P59" s="1"/>
      <c r="Q59" s="1"/>
      <c r="R59" s="6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</row>
    <row r="60" spans="1:247" s="60" customFormat="1" ht="21.75" customHeight="1" x14ac:dyDescent="0.2">
      <c r="B60" s="420"/>
      <c r="C60" s="142" t="s">
        <v>344</v>
      </c>
      <c r="D60" s="129"/>
      <c r="E60" s="43"/>
      <c r="F60" s="43"/>
      <c r="G60" s="43"/>
      <c r="H60" s="43"/>
      <c r="I60" s="130"/>
      <c r="J60" s="103"/>
      <c r="K60" s="131"/>
      <c r="L60" s="3"/>
      <c r="M60" s="4">
        <f t="shared" si="11"/>
        <v>0</v>
      </c>
      <c r="N60" s="1"/>
      <c r="O60" s="1"/>
      <c r="P60" s="1"/>
      <c r="Q60" s="1"/>
      <c r="R60" s="6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60" customFormat="1" ht="21" customHeight="1" x14ac:dyDescent="0.2">
      <c r="B61" s="421"/>
      <c r="C61" s="47" t="s">
        <v>52</v>
      </c>
      <c r="D61" s="96">
        <v>1156</v>
      </c>
      <c r="E61" s="49">
        <f t="shared" si="12"/>
        <v>924.80000000000007</v>
      </c>
      <c r="F61" s="49">
        <f t="shared" si="13"/>
        <v>867</v>
      </c>
      <c r="G61" s="49">
        <f t="shared" si="14"/>
        <v>809.19999999999993</v>
      </c>
      <c r="H61" s="49">
        <f t="shared" si="15"/>
        <v>751.4</v>
      </c>
      <c r="I61" s="85">
        <f t="shared" si="16"/>
        <v>693.6</v>
      </c>
      <c r="J61" s="105" t="s">
        <v>35</v>
      </c>
      <c r="K61" s="132"/>
      <c r="L61" s="3"/>
      <c r="M61" s="4">
        <f t="shared" si="11"/>
        <v>1364.08</v>
      </c>
      <c r="N61" s="1"/>
      <c r="O61" s="1"/>
      <c r="P61" s="1"/>
      <c r="Q61" s="1"/>
      <c r="R61" s="6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60" customFormat="1" ht="36.75" customHeight="1" thickBot="1" x14ac:dyDescent="0.25">
      <c r="B62" s="422"/>
      <c r="C62" s="53" t="s">
        <v>394</v>
      </c>
      <c r="D62" s="134">
        <v>1064</v>
      </c>
      <c r="E62" s="55">
        <f t="shared" si="12"/>
        <v>851.2</v>
      </c>
      <c r="F62" s="55">
        <f t="shared" si="13"/>
        <v>798</v>
      </c>
      <c r="G62" s="55">
        <f t="shared" si="14"/>
        <v>744.8</v>
      </c>
      <c r="H62" s="55">
        <f t="shared" si="15"/>
        <v>691.6</v>
      </c>
      <c r="I62" s="135">
        <f t="shared" si="16"/>
        <v>638.4</v>
      </c>
      <c r="J62" s="100" t="s">
        <v>35</v>
      </c>
      <c r="K62" s="136"/>
      <c r="L62" s="3"/>
      <c r="M62" s="4">
        <f t="shared" si="11"/>
        <v>1255.52</v>
      </c>
      <c r="N62" s="1"/>
      <c r="O62" s="1"/>
      <c r="P62" s="1"/>
      <c r="Q62" s="1"/>
      <c r="R62" s="6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  <row r="63" spans="1:247" s="60" customFormat="1" ht="26.25" customHeight="1" x14ac:dyDescent="0.2">
      <c r="B63" s="420"/>
      <c r="C63" s="137" t="s">
        <v>53</v>
      </c>
      <c r="D63" s="92"/>
      <c r="E63" s="81"/>
      <c r="F63" s="81"/>
      <c r="G63" s="81"/>
      <c r="H63" s="81"/>
      <c r="I63" s="82"/>
      <c r="J63" s="138"/>
      <c r="K63" s="139"/>
      <c r="L63" s="3"/>
      <c r="M63" s="4">
        <f t="shared" si="11"/>
        <v>0</v>
      </c>
      <c r="N63" s="143"/>
      <c r="O63" s="143"/>
      <c r="P63" s="1"/>
      <c r="Q63" s="1"/>
      <c r="R63" s="6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</row>
    <row r="64" spans="1:247" s="60" customFormat="1" ht="28.5" customHeight="1" x14ac:dyDescent="0.2">
      <c r="B64" s="421"/>
      <c r="C64" s="84" t="s">
        <v>54</v>
      </c>
      <c r="D64" s="96">
        <v>773</v>
      </c>
      <c r="E64" s="49">
        <f t="shared" si="12"/>
        <v>618.40000000000009</v>
      </c>
      <c r="F64" s="49">
        <f t="shared" si="13"/>
        <v>579.75</v>
      </c>
      <c r="G64" s="49">
        <f t="shared" si="14"/>
        <v>541.09999999999991</v>
      </c>
      <c r="H64" s="49">
        <f t="shared" si="15"/>
        <v>502.45000000000005</v>
      </c>
      <c r="I64" s="85">
        <f t="shared" si="16"/>
        <v>463.79999999999995</v>
      </c>
      <c r="J64" s="105" t="s">
        <v>56</v>
      </c>
      <c r="K64" s="132"/>
      <c r="L64" s="3"/>
      <c r="M64" s="4">
        <f t="shared" si="11"/>
        <v>912.14</v>
      </c>
      <c r="N64" s="1"/>
      <c r="O64" s="1"/>
      <c r="P64" s="1"/>
      <c r="Q64" s="1"/>
      <c r="R64" s="6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</row>
    <row r="65" spans="2:247" s="60" customFormat="1" ht="26.25" customHeight="1" thickBot="1" x14ac:dyDescent="0.25">
      <c r="B65" s="422"/>
      <c r="C65" s="87" t="s">
        <v>394</v>
      </c>
      <c r="D65" s="99">
        <v>681</v>
      </c>
      <c r="E65" s="89">
        <f t="shared" si="12"/>
        <v>544.80000000000007</v>
      </c>
      <c r="F65" s="89">
        <f t="shared" si="13"/>
        <v>510.75</v>
      </c>
      <c r="G65" s="89">
        <f t="shared" si="14"/>
        <v>476.7</v>
      </c>
      <c r="H65" s="89">
        <f t="shared" si="15"/>
        <v>442.65000000000003</v>
      </c>
      <c r="I65" s="90">
        <f t="shared" si="16"/>
        <v>408.59999999999997</v>
      </c>
      <c r="J65" s="140" t="s">
        <v>56</v>
      </c>
      <c r="K65" s="141"/>
      <c r="L65" s="3"/>
      <c r="M65" s="4">
        <f t="shared" si="11"/>
        <v>803.58</v>
      </c>
      <c r="N65" s="1"/>
      <c r="O65" s="1"/>
      <c r="P65" s="1"/>
      <c r="Q65" s="1"/>
      <c r="R65" s="6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</row>
    <row r="66" spans="2:247" s="60" customFormat="1" ht="20.25" customHeight="1" x14ac:dyDescent="0.2">
      <c r="B66" s="420"/>
      <c r="C66" s="142" t="s">
        <v>345</v>
      </c>
      <c r="D66" s="129"/>
      <c r="E66" s="43"/>
      <c r="F66" s="43"/>
      <c r="G66" s="43"/>
      <c r="H66" s="43"/>
      <c r="I66" s="130"/>
      <c r="J66" s="103"/>
      <c r="K66" s="131"/>
      <c r="L66" s="3"/>
      <c r="M66" s="4">
        <f t="shared" si="11"/>
        <v>0</v>
      </c>
      <c r="N66" s="1"/>
      <c r="O66" s="1"/>
      <c r="P66" s="1"/>
      <c r="Q66" s="1"/>
      <c r="R66" s="6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</row>
    <row r="67" spans="2:247" s="60" customFormat="1" ht="22.5" customHeight="1" x14ac:dyDescent="0.2">
      <c r="B67" s="421"/>
      <c r="C67" s="47" t="s">
        <v>52</v>
      </c>
      <c r="D67" s="96">
        <v>1022</v>
      </c>
      <c r="E67" s="49">
        <f t="shared" si="12"/>
        <v>817.6</v>
      </c>
      <c r="F67" s="49">
        <f t="shared" si="13"/>
        <v>766.5</v>
      </c>
      <c r="G67" s="49">
        <f t="shared" si="14"/>
        <v>715.4</v>
      </c>
      <c r="H67" s="49">
        <f t="shared" si="15"/>
        <v>664.30000000000007</v>
      </c>
      <c r="I67" s="85">
        <f t="shared" si="16"/>
        <v>613.19999999999993</v>
      </c>
      <c r="J67" s="105" t="s">
        <v>35</v>
      </c>
      <c r="K67" s="132"/>
      <c r="L67" s="3"/>
      <c r="M67" s="4">
        <f t="shared" si="11"/>
        <v>1205.96</v>
      </c>
      <c r="N67" s="1"/>
      <c r="O67" s="1"/>
      <c r="P67" s="1"/>
      <c r="Q67" s="1"/>
      <c r="R67" s="6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</row>
    <row r="68" spans="2:247" s="60" customFormat="1" ht="27" customHeight="1" thickBot="1" x14ac:dyDescent="0.25">
      <c r="B68" s="422"/>
      <c r="C68" s="53" t="s">
        <v>394</v>
      </c>
      <c r="D68" s="134">
        <v>930</v>
      </c>
      <c r="E68" s="55">
        <f t="shared" si="12"/>
        <v>744</v>
      </c>
      <c r="F68" s="55">
        <f t="shared" si="13"/>
        <v>697.5</v>
      </c>
      <c r="G68" s="55">
        <f t="shared" si="14"/>
        <v>651</v>
      </c>
      <c r="H68" s="55">
        <f t="shared" si="15"/>
        <v>604.5</v>
      </c>
      <c r="I68" s="135">
        <f t="shared" si="16"/>
        <v>558</v>
      </c>
      <c r="J68" s="100" t="s">
        <v>35</v>
      </c>
      <c r="K68" s="136"/>
      <c r="L68" s="3"/>
      <c r="M68" s="4">
        <f t="shared" si="11"/>
        <v>1097.4000000000001</v>
      </c>
      <c r="N68" s="1"/>
      <c r="O68" s="1"/>
      <c r="P68" s="1"/>
      <c r="Q68" s="1"/>
      <c r="R68" s="6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</row>
    <row r="69" spans="2:247" s="60" customFormat="1" ht="27" customHeight="1" x14ac:dyDescent="0.2">
      <c r="B69" s="420"/>
      <c r="C69" s="137" t="s">
        <v>346</v>
      </c>
      <c r="D69" s="92"/>
      <c r="E69" s="81"/>
      <c r="F69" s="81"/>
      <c r="G69" s="81"/>
      <c r="H69" s="81"/>
      <c r="I69" s="82"/>
      <c r="J69" s="138"/>
      <c r="K69" s="139"/>
      <c r="L69" s="3"/>
      <c r="M69" s="4">
        <f t="shared" si="11"/>
        <v>0</v>
      </c>
      <c r="N69" s="1"/>
      <c r="O69" s="1"/>
      <c r="P69" s="1"/>
      <c r="Q69" s="1"/>
      <c r="R69" s="6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</row>
    <row r="70" spans="2:247" s="60" customFormat="1" ht="23.25" customHeight="1" x14ac:dyDescent="0.2">
      <c r="B70" s="421"/>
      <c r="C70" s="84" t="s">
        <v>55</v>
      </c>
      <c r="D70" s="96">
        <v>1291</v>
      </c>
      <c r="E70" s="49">
        <f t="shared" si="12"/>
        <v>1032.8</v>
      </c>
      <c r="F70" s="49">
        <f t="shared" si="13"/>
        <v>968.25</v>
      </c>
      <c r="G70" s="49">
        <f t="shared" si="14"/>
        <v>903.69999999999993</v>
      </c>
      <c r="H70" s="49">
        <f t="shared" si="15"/>
        <v>839.15</v>
      </c>
      <c r="I70" s="85">
        <f t="shared" si="16"/>
        <v>774.6</v>
      </c>
      <c r="J70" s="105" t="s">
        <v>35</v>
      </c>
      <c r="K70" s="132"/>
      <c r="L70" s="3"/>
      <c r="M70" s="4">
        <f t="shared" si="11"/>
        <v>1523.38</v>
      </c>
      <c r="N70" s="1"/>
      <c r="O70" s="1"/>
      <c r="P70" s="1"/>
      <c r="Q70" s="1"/>
      <c r="R70" s="6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</row>
    <row r="71" spans="2:247" s="60" customFormat="1" ht="29.25" customHeight="1" thickBot="1" x14ac:dyDescent="0.25">
      <c r="B71" s="422"/>
      <c r="C71" s="87" t="s">
        <v>394</v>
      </c>
      <c r="D71" s="99">
        <v>1200</v>
      </c>
      <c r="E71" s="89">
        <f t="shared" si="12"/>
        <v>960</v>
      </c>
      <c r="F71" s="89">
        <f t="shared" si="13"/>
        <v>900</v>
      </c>
      <c r="G71" s="89">
        <f t="shared" si="14"/>
        <v>840</v>
      </c>
      <c r="H71" s="89">
        <f t="shared" si="15"/>
        <v>780</v>
      </c>
      <c r="I71" s="90">
        <f t="shared" si="16"/>
        <v>720</v>
      </c>
      <c r="J71" s="100" t="s">
        <v>35</v>
      </c>
      <c r="K71" s="136"/>
      <c r="L71" s="3"/>
      <c r="M71" s="4">
        <f t="shared" si="11"/>
        <v>1416</v>
      </c>
      <c r="N71" s="1"/>
      <c r="O71" s="1"/>
      <c r="P71" s="1"/>
      <c r="Q71" s="1"/>
      <c r="R71" s="6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</row>
    <row r="72" spans="2:247" s="78" customFormat="1" ht="25.5" customHeight="1" thickBot="1" x14ac:dyDescent="0.3">
      <c r="B72" s="406" t="s">
        <v>13</v>
      </c>
      <c r="C72" s="407"/>
      <c r="D72" s="407"/>
      <c r="E72" s="407"/>
      <c r="F72" s="407"/>
      <c r="G72" s="407"/>
      <c r="H72" s="407"/>
      <c r="I72" s="407"/>
      <c r="J72" s="407"/>
      <c r="K72" s="408"/>
      <c r="L72" s="69"/>
      <c r="M72" s="75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</row>
    <row r="73" spans="2:247" s="60" customFormat="1" ht="26.25" customHeight="1" x14ac:dyDescent="0.2">
      <c r="B73" s="409"/>
      <c r="C73" s="79" t="s">
        <v>395</v>
      </c>
      <c r="D73" s="92">
        <v>127</v>
      </c>
      <c r="E73" s="81">
        <f>D73*0.8</f>
        <v>101.60000000000001</v>
      </c>
      <c r="F73" s="81">
        <f>D73*0.75</f>
        <v>95.25</v>
      </c>
      <c r="G73" s="81">
        <f>D73*0.7</f>
        <v>88.899999999999991</v>
      </c>
      <c r="H73" s="81">
        <f>D73*0.65</f>
        <v>82.55</v>
      </c>
      <c r="I73" s="82">
        <f>D73*0.6</f>
        <v>76.2</v>
      </c>
      <c r="J73" s="93">
        <v>100</v>
      </c>
      <c r="K73" s="104">
        <v>3.06</v>
      </c>
      <c r="L73" s="102"/>
      <c r="M73" s="4">
        <f t="shared" si="11"/>
        <v>149.86000000000001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</row>
    <row r="74" spans="2:247" s="60" customFormat="1" ht="26.25" customHeight="1" x14ac:dyDescent="0.2">
      <c r="B74" s="410"/>
      <c r="C74" s="84" t="s">
        <v>396</v>
      </c>
      <c r="D74" s="96">
        <v>157</v>
      </c>
      <c r="E74" s="49">
        <f>D74*0.8</f>
        <v>125.60000000000001</v>
      </c>
      <c r="F74" s="49">
        <f>D74*0.75</f>
        <v>117.75</v>
      </c>
      <c r="G74" s="49">
        <f>D74*0.7</f>
        <v>109.89999999999999</v>
      </c>
      <c r="H74" s="49">
        <f>D74*0.65</f>
        <v>102.05</v>
      </c>
      <c r="I74" s="85">
        <f>D74*0.6</f>
        <v>94.2</v>
      </c>
      <c r="J74" s="97">
        <v>50</v>
      </c>
      <c r="K74" s="106">
        <v>3.17</v>
      </c>
      <c r="L74" s="102"/>
      <c r="M74" s="4">
        <f t="shared" si="11"/>
        <v>185.26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</row>
    <row r="75" spans="2:247" s="60" customFormat="1" ht="26.25" customHeight="1" x14ac:dyDescent="0.2">
      <c r="B75" s="410"/>
      <c r="C75" s="84" t="s">
        <v>397</v>
      </c>
      <c r="D75" s="96">
        <v>219.5</v>
      </c>
      <c r="E75" s="49">
        <f>D75*0.8</f>
        <v>175.60000000000002</v>
      </c>
      <c r="F75" s="49">
        <f>D75*0.75</f>
        <v>164.625</v>
      </c>
      <c r="G75" s="49">
        <f>D75*0.7</f>
        <v>153.64999999999998</v>
      </c>
      <c r="H75" s="49">
        <f>D75*0.65</f>
        <v>142.67500000000001</v>
      </c>
      <c r="I75" s="85">
        <f>D75*0.6</f>
        <v>131.69999999999999</v>
      </c>
      <c r="J75" s="97">
        <v>40</v>
      </c>
      <c r="K75" s="106">
        <v>5.27</v>
      </c>
      <c r="L75" s="102"/>
      <c r="M75" s="4">
        <f t="shared" si="11"/>
        <v>259.01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</row>
    <row r="76" spans="2:247" s="60" customFormat="1" ht="26.25" customHeight="1" x14ac:dyDescent="0.2">
      <c r="B76" s="410"/>
      <c r="C76" s="84" t="s">
        <v>398</v>
      </c>
      <c r="D76" s="96">
        <v>127</v>
      </c>
      <c r="E76" s="49">
        <f>D76*0.8</f>
        <v>101.60000000000001</v>
      </c>
      <c r="F76" s="49">
        <f>D76*0.75</f>
        <v>95.25</v>
      </c>
      <c r="G76" s="49">
        <f>D76*0.7</f>
        <v>88.899999999999991</v>
      </c>
      <c r="H76" s="49">
        <f>D76*0.65</f>
        <v>82.55</v>
      </c>
      <c r="I76" s="85">
        <f>D76*0.6</f>
        <v>76.2</v>
      </c>
      <c r="J76" s="97">
        <v>100</v>
      </c>
      <c r="K76" s="106">
        <v>3.06</v>
      </c>
      <c r="L76" s="102"/>
      <c r="M76" s="4">
        <f t="shared" si="11"/>
        <v>149.86000000000001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</row>
    <row r="77" spans="2:247" s="60" customFormat="1" ht="26.25" customHeight="1" thickBot="1" x14ac:dyDescent="0.25">
      <c r="B77" s="411"/>
      <c r="C77" s="87" t="s">
        <v>399</v>
      </c>
      <c r="D77" s="99">
        <v>157</v>
      </c>
      <c r="E77" s="89">
        <f>D77*0.8</f>
        <v>125.60000000000001</v>
      </c>
      <c r="F77" s="89">
        <f>D77*0.75</f>
        <v>117.75</v>
      </c>
      <c r="G77" s="89">
        <f>D77*0.7</f>
        <v>109.89999999999999</v>
      </c>
      <c r="H77" s="89">
        <f>D77*0.65</f>
        <v>102.05</v>
      </c>
      <c r="I77" s="90">
        <f>D77*0.6</f>
        <v>94.2</v>
      </c>
      <c r="J77" s="100" t="s">
        <v>27</v>
      </c>
      <c r="K77" s="101">
        <v>5.0199999999999996</v>
      </c>
      <c r="L77" s="102"/>
      <c r="M77" s="4">
        <f t="shared" si="11"/>
        <v>185.26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</row>
    <row r="78" spans="2:247" s="78" customFormat="1" ht="25.5" customHeight="1" thickBot="1" x14ac:dyDescent="0.3">
      <c r="B78" s="406" t="s">
        <v>32</v>
      </c>
      <c r="C78" s="407"/>
      <c r="D78" s="407"/>
      <c r="E78" s="407"/>
      <c r="F78" s="407"/>
      <c r="G78" s="407"/>
      <c r="H78" s="407"/>
      <c r="I78" s="407"/>
      <c r="J78" s="407"/>
      <c r="K78" s="408"/>
      <c r="L78" s="69"/>
      <c r="M78" s="75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</row>
    <row r="79" spans="2:247" s="60" customFormat="1" ht="96" customHeight="1" thickBot="1" x14ac:dyDescent="0.25">
      <c r="B79" s="114"/>
      <c r="C79" s="119" t="s">
        <v>400</v>
      </c>
      <c r="D79" s="144">
        <v>702</v>
      </c>
      <c r="E79" s="36">
        <f>D79*0.8</f>
        <v>561.6</v>
      </c>
      <c r="F79" s="36">
        <f>D79*0.75</f>
        <v>526.5</v>
      </c>
      <c r="G79" s="36">
        <f>D79*0.7</f>
        <v>491.4</v>
      </c>
      <c r="H79" s="36">
        <f>D79*0.65</f>
        <v>456.3</v>
      </c>
      <c r="I79" s="37">
        <f>D79*0.6</f>
        <v>421.2</v>
      </c>
      <c r="J79" s="145">
        <v>15</v>
      </c>
      <c r="K79" s="146" t="s">
        <v>39</v>
      </c>
      <c r="L79" s="70"/>
      <c r="M79" s="4">
        <f t="shared" si="11"/>
        <v>828.36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</row>
    <row r="80" spans="2:247" s="78" customFormat="1" ht="25.5" customHeight="1" thickBot="1" x14ac:dyDescent="0.3">
      <c r="B80" s="406" t="s">
        <v>29</v>
      </c>
      <c r="C80" s="407"/>
      <c r="D80" s="407"/>
      <c r="E80" s="407"/>
      <c r="F80" s="407"/>
      <c r="G80" s="407"/>
      <c r="H80" s="407"/>
      <c r="I80" s="407"/>
      <c r="J80" s="407"/>
      <c r="K80" s="408"/>
      <c r="L80" s="69"/>
      <c r="M80" s="75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</row>
    <row r="81" spans="2:247" s="60" customFormat="1" ht="31.5" customHeight="1" x14ac:dyDescent="0.2">
      <c r="B81" s="409"/>
      <c r="C81" s="79" t="s">
        <v>401</v>
      </c>
      <c r="D81" s="92">
        <v>229</v>
      </c>
      <c r="E81" s="81">
        <f>D81*0.8</f>
        <v>183.20000000000002</v>
      </c>
      <c r="F81" s="81">
        <f>D81*0.75</f>
        <v>171.75</v>
      </c>
      <c r="G81" s="81">
        <f>D81*0.7</f>
        <v>160.29999999999998</v>
      </c>
      <c r="H81" s="81">
        <f>D81*0.65</f>
        <v>148.85</v>
      </c>
      <c r="I81" s="82">
        <f>D81*0.6</f>
        <v>137.4</v>
      </c>
      <c r="J81" s="93">
        <v>30</v>
      </c>
      <c r="K81" s="104"/>
      <c r="L81" s="102"/>
      <c r="M81" s="4">
        <f t="shared" si="11"/>
        <v>270.22000000000003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</row>
    <row r="82" spans="2:247" s="60" customFormat="1" ht="27.75" customHeight="1" x14ac:dyDescent="0.2">
      <c r="B82" s="410"/>
      <c r="C82" s="84" t="s">
        <v>402</v>
      </c>
      <c r="D82" s="96">
        <v>245</v>
      </c>
      <c r="E82" s="49">
        <f>D82*0.8</f>
        <v>196</v>
      </c>
      <c r="F82" s="49">
        <f>D82*0.75</f>
        <v>183.75</v>
      </c>
      <c r="G82" s="49">
        <f>D82*0.7</f>
        <v>171.5</v>
      </c>
      <c r="H82" s="49">
        <f>D82*0.65</f>
        <v>159.25</v>
      </c>
      <c r="I82" s="85">
        <f>D82*0.6</f>
        <v>147</v>
      </c>
      <c r="J82" s="105" t="s">
        <v>22</v>
      </c>
      <c r="K82" s="106"/>
      <c r="L82" s="102"/>
      <c r="M82" s="4">
        <f t="shared" si="11"/>
        <v>289.10000000000002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</row>
    <row r="83" spans="2:247" s="60" customFormat="1" ht="32.25" customHeight="1" thickBot="1" x14ac:dyDescent="0.25">
      <c r="B83" s="411"/>
      <c r="C83" s="87" t="s">
        <v>403</v>
      </c>
      <c r="D83" s="99">
        <v>268</v>
      </c>
      <c r="E83" s="89">
        <f>D83*0.8</f>
        <v>214.4</v>
      </c>
      <c r="F83" s="89">
        <f>D83*0.75</f>
        <v>201</v>
      </c>
      <c r="G83" s="89">
        <f>D83*0.7</f>
        <v>187.6</v>
      </c>
      <c r="H83" s="89">
        <f>D83*0.65</f>
        <v>174.20000000000002</v>
      </c>
      <c r="I83" s="90">
        <f>D83*0.6</f>
        <v>160.79999999999998</v>
      </c>
      <c r="J83" s="100" t="s">
        <v>25</v>
      </c>
      <c r="K83" s="101"/>
      <c r="L83" s="102"/>
      <c r="M83" s="4">
        <f t="shared" si="11"/>
        <v>316.24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</row>
    <row r="84" spans="2:247" s="78" customFormat="1" ht="25.5" customHeight="1" thickBot="1" x14ac:dyDescent="0.3">
      <c r="B84" s="416" t="s">
        <v>40</v>
      </c>
      <c r="C84" s="417"/>
      <c r="D84" s="417"/>
      <c r="E84" s="417"/>
      <c r="F84" s="417"/>
      <c r="G84" s="417"/>
      <c r="H84" s="417"/>
      <c r="I84" s="417"/>
      <c r="J84" s="417"/>
      <c r="K84" s="418"/>
      <c r="L84" s="147"/>
      <c r="M84" s="75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</row>
    <row r="85" spans="2:247" s="60" customFormat="1" ht="84" customHeight="1" thickBot="1" x14ac:dyDescent="0.25">
      <c r="B85" s="148"/>
      <c r="C85" s="119" t="s">
        <v>356</v>
      </c>
      <c r="D85" s="35">
        <v>1426.5</v>
      </c>
      <c r="E85" s="36">
        <f>D85*0.8</f>
        <v>1141.2</v>
      </c>
      <c r="F85" s="36">
        <f>D85*0.75</f>
        <v>1069.875</v>
      </c>
      <c r="G85" s="36">
        <f>D85*0.7</f>
        <v>998.55</v>
      </c>
      <c r="H85" s="36">
        <f>D85*0.65</f>
        <v>927.22500000000002</v>
      </c>
      <c r="I85" s="37">
        <f>D85*0.6</f>
        <v>855.9</v>
      </c>
      <c r="J85" s="116" t="s">
        <v>25</v>
      </c>
      <c r="K85" s="149" t="s">
        <v>41</v>
      </c>
      <c r="L85" s="102"/>
      <c r="M85" s="4">
        <f t="shared" si="11"/>
        <v>1683.27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</row>
    <row r="86" spans="2:247" s="78" customFormat="1" ht="25.5" customHeight="1" thickBot="1" x14ac:dyDescent="0.3">
      <c r="B86" s="406" t="s">
        <v>24</v>
      </c>
      <c r="C86" s="407"/>
      <c r="D86" s="407"/>
      <c r="E86" s="407"/>
      <c r="F86" s="407"/>
      <c r="G86" s="407"/>
      <c r="H86" s="407"/>
      <c r="I86" s="407"/>
      <c r="J86" s="407"/>
      <c r="K86" s="408"/>
      <c r="L86" s="69"/>
      <c r="M86" s="75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</row>
    <row r="87" spans="2:247" s="60" customFormat="1" ht="94.5" customHeight="1" thickBot="1" x14ac:dyDescent="0.25">
      <c r="B87" s="229"/>
      <c r="C87" s="79" t="s">
        <v>503</v>
      </c>
      <c r="D87" s="92">
        <v>597</v>
      </c>
      <c r="E87" s="81">
        <f>D87*0.8</f>
        <v>477.6</v>
      </c>
      <c r="F87" s="81">
        <f>D87*0.75</f>
        <v>447.75</v>
      </c>
      <c r="G87" s="81">
        <f>D87*0.7</f>
        <v>417.9</v>
      </c>
      <c r="H87" s="81">
        <f>D87*0.65</f>
        <v>388.05</v>
      </c>
      <c r="I87" s="82">
        <f>D87*0.6</f>
        <v>358.2</v>
      </c>
      <c r="J87" s="103" t="s">
        <v>25</v>
      </c>
      <c r="K87" s="104">
        <v>4.79</v>
      </c>
      <c r="L87" s="102"/>
      <c r="M87" s="4">
        <f t="shared" si="11"/>
        <v>704.46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</row>
    <row r="88" spans="2:247" s="60" customFormat="1" ht="96" customHeight="1" thickBot="1" x14ac:dyDescent="0.25">
      <c r="B88" s="228"/>
      <c r="C88" s="87" t="s">
        <v>504</v>
      </c>
      <c r="D88" s="99">
        <v>597</v>
      </c>
      <c r="E88" s="89">
        <f>D88*0.8</f>
        <v>477.6</v>
      </c>
      <c r="F88" s="89">
        <f>D88*0.75</f>
        <v>447.75</v>
      </c>
      <c r="G88" s="89">
        <f>D88*0.7</f>
        <v>417.9</v>
      </c>
      <c r="H88" s="89">
        <f>D88*0.65</f>
        <v>388.05</v>
      </c>
      <c r="I88" s="90">
        <f>D88*0.6</f>
        <v>358.2</v>
      </c>
      <c r="J88" s="100" t="s">
        <v>25</v>
      </c>
      <c r="K88" s="101">
        <v>4.79</v>
      </c>
      <c r="L88" s="102"/>
      <c r="M88" s="4">
        <f t="shared" si="11"/>
        <v>704.46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</row>
    <row r="89" spans="2:247" s="78" customFormat="1" ht="25.5" customHeight="1" thickBot="1" x14ac:dyDescent="0.3">
      <c r="B89" s="406" t="s">
        <v>28</v>
      </c>
      <c r="C89" s="407"/>
      <c r="D89" s="407"/>
      <c r="E89" s="407"/>
      <c r="F89" s="407"/>
      <c r="G89" s="407"/>
      <c r="H89" s="407"/>
      <c r="I89" s="407"/>
      <c r="J89" s="407"/>
      <c r="K89" s="408"/>
      <c r="L89" s="69"/>
      <c r="M89" s="75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</row>
    <row r="90" spans="2:247" s="60" customFormat="1" ht="93" customHeight="1" thickBot="1" x14ac:dyDescent="0.25">
      <c r="B90" s="148"/>
      <c r="C90" s="119" t="s">
        <v>505</v>
      </c>
      <c r="D90" s="35">
        <v>288</v>
      </c>
      <c r="E90" s="36">
        <f>D90*0.8</f>
        <v>230.4</v>
      </c>
      <c r="F90" s="36">
        <f>D90*0.75</f>
        <v>216</v>
      </c>
      <c r="G90" s="36">
        <f>D90*0.7</f>
        <v>201.6</v>
      </c>
      <c r="H90" s="36">
        <f>D90*0.65</f>
        <v>187.20000000000002</v>
      </c>
      <c r="I90" s="37">
        <f>D90*0.6</f>
        <v>172.79999999999998</v>
      </c>
      <c r="J90" s="116" t="s">
        <v>3</v>
      </c>
      <c r="K90" s="149">
        <v>4.5</v>
      </c>
      <c r="L90" s="102"/>
      <c r="M90" s="4">
        <f t="shared" si="11"/>
        <v>339.84</v>
      </c>
      <c r="N90" s="1"/>
      <c r="O90" s="1"/>
      <c r="P90" s="1"/>
      <c r="Q90" s="6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</row>
    <row r="91" spans="2:247" s="78" customFormat="1" ht="25.5" customHeight="1" thickBot="1" x14ac:dyDescent="0.3">
      <c r="B91" s="452" t="s">
        <v>70</v>
      </c>
      <c r="C91" s="455"/>
      <c r="D91" s="455"/>
      <c r="E91" s="455"/>
      <c r="F91" s="455"/>
      <c r="G91" s="455"/>
      <c r="H91" s="455"/>
      <c r="I91" s="455"/>
      <c r="J91" s="455"/>
      <c r="K91" s="456"/>
      <c r="L91" s="126"/>
      <c r="M91" s="75"/>
      <c r="N91" s="77"/>
      <c r="O91" s="77"/>
      <c r="P91" s="77"/>
      <c r="Q91" s="12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</row>
    <row r="92" spans="2:247" s="60" customFormat="1" ht="63" customHeight="1" thickBot="1" x14ac:dyDescent="0.25">
      <c r="B92" s="148"/>
      <c r="C92" s="119" t="s">
        <v>404</v>
      </c>
      <c r="D92" s="35">
        <v>164</v>
      </c>
      <c r="E92" s="36">
        <f>D92*0.8</f>
        <v>131.20000000000002</v>
      </c>
      <c r="F92" s="36">
        <f>D92*0.75</f>
        <v>123</v>
      </c>
      <c r="G92" s="36">
        <f>D92*0.7</f>
        <v>114.8</v>
      </c>
      <c r="H92" s="36">
        <f>D92*0.65</f>
        <v>106.60000000000001</v>
      </c>
      <c r="I92" s="37">
        <f>D92*0.6</f>
        <v>98.399999999999991</v>
      </c>
      <c r="J92" s="116"/>
      <c r="K92" s="149"/>
      <c r="L92" s="102"/>
      <c r="M92" s="4">
        <f t="shared" si="11"/>
        <v>193.52</v>
      </c>
      <c r="N92" s="1"/>
      <c r="O92" s="1"/>
      <c r="P92" s="1"/>
      <c r="Q92" s="6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</row>
    <row r="93" spans="2:247" s="78" customFormat="1" ht="25.5" customHeight="1" thickBot="1" x14ac:dyDescent="0.3">
      <c r="B93" s="406" t="s">
        <v>21</v>
      </c>
      <c r="C93" s="407"/>
      <c r="D93" s="407"/>
      <c r="E93" s="407"/>
      <c r="F93" s="407"/>
      <c r="G93" s="407"/>
      <c r="H93" s="407"/>
      <c r="I93" s="407"/>
      <c r="J93" s="407"/>
      <c r="K93" s="408"/>
      <c r="L93" s="69"/>
      <c r="M93" s="75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</row>
    <row r="94" spans="2:247" s="60" customFormat="1" ht="45.75" customHeight="1" x14ac:dyDescent="0.2">
      <c r="B94" s="409"/>
      <c r="C94" s="79" t="s">
        <v>506</v>
      </c>
      <c r="D94" s="92">
        <v>475</v>
      </c>
      <c r="E94" s="81">
        <f>D94*0.8</f>
        <v>380</v>
      </c>
      <c r="F94" s="81">
        <f>D94*0.75</f>
        <v>356.25</v>
      </c>
      <c r="G94" s="81">
        <f>D94*0.7</f>
        <v>332.5</v>
      </c>
      <c r="H94" s="81">
        <f>D94*0.65</f>
        <v>308.75</v>
      </c>
      <c r="I94" s="82">
        <f>D94*0.6</f>
        <v>285</v>
      </c>
      <c r="J94" s="103" t="s">
        <v>22</v>
      </c>
      <c r="K94" s="104">
        <v>4.5599999999999996</v>
      </c>
      <c r="L94" s="102"/>
      <c r="M94" s="4">
        <f t="shared" si="11"/>
        <v>560.5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</row>
    <row r="95" spans="2:247" s="60" customFormat="1" ht="45.75" customHeight="1" thickBot="1" x14ac:dyDescent="0.25">
      <c r="B95" s="411"/>
      <c r="C95" s="87" t="s">
        <v>507</v>
      </c>
      <c r="D95" s="99">
        <v>596</v>
      </c>
      <c r="E95" s="89">
        <f>D95*0.8</f>
        <v>476.8</v>
      </c>
      <c r="F95" s="89">
        <f>D95*0.75</f>
        <v>447</v>
      </c>
      <c r="G95" s="89">
        <f>D95*0.7</f>
        <v>417.2</v>
      </c>
      <c r="H95" s="89">
        <f>D95*0.65</f>
        <v>387.40000000000003</v>
      </c>
      <c r="I95" s="90">
        <f>D95*0.6</f>
        <v>357.59999999999997</v>
      </c>
      <c r="J95" s="100" t="s">
        <v>22</v>
      </c>
      <c r="K95" s="101">
        <v>5.19</v>
      </c>
      <c r="L95" s="102"/>
      <c r="M95" s="4">
        <f t="shared" si="11"/>
        <v>703.28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</row>
    <row r="96" spans="2:247" s="78" customFormat="1" ht="25.5" customHeight="1" thickBot="1" x14ac:dyDescent="0.3">
      <c r="B96" s="406" t="s">
        <v>11</v>
      </c>
      <c r="C96" s="407"/>
      <c r="D96" s="407"/>
      <c r="E96" s="407"/>
      <c r="F96" s="407"/>
      <c r="G96" s="407"/>
      <c r="H96" s="407"/>
      <c r="I96" s="407"/>
      <c r="J96" s="407"/>
      <c r="K96" s="408"/>
      <c r="L96" s="69"/>
      <c r="M96" s="75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</row>
    <row r="97" spans="2:247" s="60" customFormat="1" ht="94.5" customHeight="1" thickBot="1" x14ac:dyDescent="0.25">
      <c r="B97" s="114"/>
      <c r="C97" s="122" t="s">
        <v>405</v>
      </c>
      <c r="D97" s="38">
        <v>376.5</v>
      </c>
      <c r="E97" s="39">
        <f>D97*0.8</f>
        <v>301.2</v>
      </c>
      <c r="F97" s="39">
        <f>D97*0.75</f>
        <v>282.375</v>
      </c>
      <c r="G97" s="39">
        <f>D97*0.7</f>
        <v>263.55</v>
      </c>
      <c r="H97" s="39">
        <f>D97*0.65</f>
        <v>244.72499999999999</v>
      </c>
      <c r="I97" s="40">
        <f>D97*0.6</f>
        <v>225.9</v>
      </c>
      <c r="J97" s="150">
        <v>20</v>
      </c>
      <c r="K97" s="151">
        <v>4.13</v>
      </c>
      <c r="L97" s="95"/>
      <c r="M97" s="4">
        <f t="shared" si="11"/>
        <v>444.27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</row>
    <row r="98" spans="2:247" s="60" customFormat="1" ht="93" customHeight="1" thickBot="1" x14ac:dyDescent="0.25">
      <c r="B98" s="114"/>
      <c r="C98" s="119" t="s">
        <v>406</v>
      </c>
      <c r="D98" s="35">
        <v>144</v>
      </c>
      <c r="E98" s="36">
        <f>D98*0.8</f>
        <v>115.2</v>
      </c>
      <c r="F98" s="36">
        <f>D98*0.75</f>
        <v>108</v>
      </c>
      <c r="G98" s="36">
        <f>D98*0.7</f>
        <v>100.8</v>
      </c>
      <c r="H98" s="36">
        <f>D98*0.65</f>
        <v>93.600000000000009</v>
      </c>
      <c r="I98" s="37">
        <f>D98*0.6</f>
        <v>86.399999999999991</v>
      </c>
      <c r="J98" s="152">
        <v>20</v>
      </c>
      <c r="K98" s="153">
        <v>0.21</v>
      </c>
      <c r="L98" s="95"/>
      <c r="M98" s="4">
        <f t="shared" si="11"/>
        <v>169.92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</row>
    <row r="99" spans="2:247" s="78" customFormat="1" ht="25.5" customHeight="1" thickBot="1" x14ac:dyDescent="0.3">
      <c r="B99" s="406" t="s">
        <v>12</v>
      </c>
      <c r="C99" s="407"/>
      <c r="D99" s="407"/>
      <c r="E99" s="407"/>
      <c r="F99" s="407"/>
      <c r="G99" s="407"/>
      <c r="H99" s="407"/>
      <c r="I99" s="407"/>
      <c r="J99" s="407"/>
      <c r="K99" s="408"/>
      <c r="L99" s="69"/>
      <c r="M99" s="75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</row>
    <row r="100" spans="2:247" s="60" customFormat="1" ht="30.75" customHeight="1" x14ac:dyDescent="0.2">
      <c r="B100" s="412"/>
      <c r="C100" s="41" t="s">
        <v>408</v>
      </c>
      <c r="D100" s="42">
        <v>880</v>
      </c>
      <c r="E100" s="43">
        <f t="shared" ref="E100:E112" si="17">D100*0.8</f>
        <v>704</v>
      </c>
      <c r="F100" s="43">
        <f t="shared" ref="F100:F112" si="18">D100*0.75</f>
        <v>660</v>
      </c>
      <c r="G100" s="43">
        <f t="shared" ref="G100:G112" si="19">D100*0.7</f>
        <v>616</v>
      </c>
      <c r="H100" s="43">
        <f t="shared" ref="H100:H112" si="20">D100*0.65</f>
        <v>572</v>
      </c>
      <c r="I100" s="130">
        <f t="shared" ref="I100:I112" si="21">D100*0.6</f>
        <v>528</v>
      </c>
      <c r="J100" s="93">
        <v>10</v>
      </c>
      <c r="K100" s="46">
        <v>10</v>
      </c>
      <c r="L100" s="70"/>
      <c r="M100" s="4">
        <f t="shared" si="11"/>
        <v>1038.4000000000001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</row>
    <row r="101" spans="2:247" s="60" customFormat="1" ht="30.75" customHeight="1" x14ac:dyDescent="0.2">
      <c r="B101" s="413"/>
      <c r="C101" s="47" t="s">
        <v>407</v>
      </c>
      <c r="D101" s="48">
        <v>930</v>
      </c>
      <c r="E101" s="49">
        <f t="shared" si="17"/>
        <v>744</v>
      </c>
      <c r="F101" s="49">
        <f t="shared" si="18"/>
        <v>697.5</v>
      </c>
      <c r="G101" s="49">
        <f t="shared" si="19"/>
        <v>651</v>
      </c>
      <c r="H101" s="49">
        <f t="shared" si="20"/>
        <v>604.5</v>
      </c>
      <c r="I101" s="85">
        <f t="shared" si="21"/>
        <v>558</v>
      </c>
      <c r="J101" s="97">
        <v>10</v>
      </c>
      <c r="K101" s="52">
        <v>2</v>
      </c>
      <c r="L101" s="70"/>
      <c r="M101" s="4">
        <f t="shared" si="11"/>
        <v>1097.4000000000001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</row>
    <row r="102" spans="2:247" s="60" customFormat="1" ht="30.75" customHeight="1" thickBot="1" x14ac:dyDescent="0.25">
      <c r="B102" s="414"/>
      <c r="C102" s="53" t="s">
        <v>409</v>
      </c>
      <c r="D102" s="54">
        <v>977</v>
      </c>
      <c r="E102" s="55">
        <f t="shared" si="17"/>
        <v>781.6</v>
      </c>
      <c r="F102" s="55">
        <f t="shared" si="18"/>
        <v>732.75</v>
      </c>
      <c r="G102" s="55">
        <f t="shared" si="19"/>
        <v>683.9</v>
      </c>
      <c r="H102" s="55">
        <f t="shared" si="20"/>
        <v>635.05000000000007</v>
      </c>
      <c r="I102" s="135">
        <f t="shared" si="21"/>
        <v>586.19999999999993</v>
      </c>
      <c r="J102" s="154">
        <v>10</v>
      </c>
      <c r="K102" s="58">
        <v>11.44</v>
      </c>
      <c r="L102" s="70"/>
      <c r="M102" s="4">
        <f t="shared" si="11"/>
        <v>1152.8599999999999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</row>
    <row r="103" spans="2:247" s="60" customFormat="1" ht="47.25" customHeight="1" x14ac:dyDescent="0.2">
      <c r="B103" s="420"/>
      <c r="C103" s="79" t="s">
        <v>357</v>
      </c>
      <c r="D103" s="80">
        <v>856.5</v>
      </c>
      <c r="E103" s="81">
        <f t="shared" si="17"/>
        <v>685.2</v>
      </c>
      <c r="F103" s="81">
        <f t="shared" si="18"/>
        <v>642.375</v>
      </c>
      <c r="G103" s="81">
        <f t="shared" si="19"/>
        <v>599.54999999999995</v>
      </c>
      <c r="H103" s="81">
        <f t="shared" si="20"/>
        <v>556.72500000000002</v>
      </c>
      <c r="I103" s="82">
        <f t="shared" si="21"/>
        <v>513.9</v>
      </c>
      <c r="J103" s="155">
        <v>10</v>
      </c>
      <c r="K103" s="72">
        <v>11</v>
      </c>
      <c r="L103" s="70"/>
      <c r="M103" s="4">
        <f t="shared" si="11"/>
        <v>1010.67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</row>
    <row r="104" spans="2:247" s="60" customFormat="1" ht="47.25" customHeight="1" thickBot="1" x14ac:dyDescent="0.25">
      <c r="B104" s="422"/>
      <c r="C104" s="87" t="s">
        <v>358</v>
      </c>
      <c r="D104" s="88">
        <v>905</v>
      </c>
      <c r="E104" s="89">
        <f t="shared" si="17"/>
        <v>724</v>
      </c>
      <c r="F104" s="89">
        <f t="shared" si="18"/>
        <v>678.75</v>
      </c>
      <c r="G104" s="89">
        <f t="shared" si="19"/>
        <v>633.5</v>
      </c>
      <c r="H104" s="89">
        <f t="shared" si="20"/>
        <v>588.25</v>
      </c>
      <c r="I104" s="90">
        <f t="shared" si="21"/>
        <v>543</v>
      </c>
      <c r="J104" s="156">
        <v>10</v>
      </c>
      <c r="K104" s="74">
        <v>11.5</v>
      </c>
      <c r="L104" s="70"/>
      <c r="M104" s="4">
        <f t="shared" si="11"/>
        <v>1067.9000000000001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</row>
    <row r="105" spans="2:247" s="60" customFormat="1" ht="31.5" customHeight="1" x14ac:dyDescent="0.2">
      <c r="B105" s="415"/>
      <c r="C105" s="41" t="s">
        <v>411</v>
      </c>
      <c r="D105" s="42">
        <v>612</v>
      </c>
      <c r="E105" s="43">
        <f t="shared" si="17"/>
        <v>489.6</v>
      </c>
      <c r="F105" s="43">
        <f t="shared" si="18"/>
        <v>459</v>
      </c>
      <c r="G105" s="43">
        <f t="shared" si="19"/>
        <v>428.4</v>
      </c>
      <c r="H105" s="43">
        <f t="shared" si="20"/>
        <v>397.8</v>
      </c>
      <c r="I105" s="130">
        <f t="shared" si="21"/>
        <v>367.2</v>
      </c>
      <c r="J105" s="93">
        <v>30</v>
      </c>
      <c r="K105" s="46">
        <v>7.72</v>
      </c>
      <c r="L105" s="70"/>
      <c r="M105" s="4">
        <f t="shared" si="11"/>
        <v>722.16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</row>
    <row r="106" spans="2:247" s="60" customFormat="1" ht="31.5" customHeight="1" x14ac:dyDescent="0.2">
      <c r="B106" s="415"/>
      <c r="C106" s="47" t="s">
        <v>410</v>
      </c>
      <c r="D106" s="48">
        <v>652</v>
      </c>
      <c r="E106" s="49">
        <f t="shared" si="17"/>
        <v>521.6</v>
      </c>
      <c r="F106" s="49">
        <f t="shared" si="18"/>
        <v>489</v>
      </c>
      <c r="G106" s="49">
        <f t="shared" si="19"/>
        <v>456.4</v>
      </c>
      <c r="H106" s="49">
        <f t="shared" si="20"/>
        <v>423.8</v>
      </c>
      <c r="I106" s="85">
        <f t="shared" si="21"/>
        <v>391.2</v>
      </c>
      <c r="J106" s="97">
        <v>30</v>
      </c>
      <c r="K106" s="52">
        <v>10.06</v>
      </c>
      <c r="L106" s="70"/>
      <c r="M106" s="4">
        <f t="shared" si="11"/>
        <v>769.36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</row>
    <row r="107" spans="2:247" s="60" customFormat="1" ht="31.5" customHeight="1" thickBot="1" x14ac:dyDescent="0.25">
      <c r="B107" s="415"/>
      <c r="C107" s="53" t="s">
        <v>412</v>
      </c>
      <c r="D107" s="54">
        <v>704</v>
      </c>
      <c r="E107" s="55">
        <f t="shared" si="17"/>
        <v>563.20000000000005</v>
      </c>
      <c r="F107" s="55">
        <f t="shared" si="18"/>
        <v>528</v>
      </c>
      <c r="G107" s="55">
        <f t="shared" si="19"/>
        <v>492.79999999999995</v>
      </c>
      <c r="H107" s="55">
        <f t="shared" si="20"/>
        <v>457.6</v>
      </c>
      <c r="I107" s="135">
        <f t="shared" si="21"/>
        <v>422.4</v>
      </c>
      <c r="J107" s="154">
        <v>30</v>
      </c>
      <c r="K107" s="58">
        <v>10.67</v>
      </c>
      <c r="L107" s="70"/>
      <c r="M107" s="4">
        <f t="shared" si="11"/>
        <v>830.72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</row>
    <row r="108" spans="2:247" s="60" customFormat="1" ht="92.25" customHeight="1" thickBot="1" x14ac:dyDescent="0.25">
      <c r="B108" s="157"/>
      <c r="C108" s="122" t="s">
        <v>413</v>
      </c>
      <c r="D108" s="38">
        <v>207.5</v>
      </c>
      <c r="E108" s="39">
        <f t="shared" si="17"/>
        <v>166</v>
      </c>
      <c r="F108" s="39">
        <f t="shared" si="18"/>
        <v>155.625</v>
      </c>
      <c r="G108" s="39">
        <f t="shared" si="19"/>
        <v>145.25</v>
      </c>
      <c r="H108" s="39">
        <f t="shared" si="20"/>
        <v>134.875</v>
      </c>
      <c r="I108" s="40">
        <f t="shared" si="21"/>
        <v>124.5</v>
      </c>
      <c r="J108" s="158">
        <v>40</v>
      </c>
      <c r="K108" s="149">
        <v>5.43</v>
      </c>
      <c r="L108" s="102"/>
      <c r="M108" s="4">
        <f t="shared" si="11"/>
        <v>244.85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</row>
    <row r="109" spans="2:247" s="60" customFormat="1" ht="46.5" customHeight="1" x14ac:dyDescent="0.2">
      <c r="B109" s="425"/>
      <c r="C109" s="41" t="s">
        <v>414</v>
      </c>
      <c r="D109" s="129">
        <v>593.5</v>
      </c>
      <c r="E109" s="43">
        <f t="shared" si="17"/>
        <v>474.8</v>
      </c>
      <c r="F109" s="43">
        <f t="shared" si="18"/>
        <v>445.125</v>
      </c>
      <c r="G109" s="43">
        <f t="shared" si="19"/>
        <v>415.45</v>
      </c>
      <c r="H109" s="43">
        <f t="shared" si="20"/>
        <v>385.77500000000003</v>
      </c>
      <c r="I109" s="130">
        <f t="shared" si="21"/>
        <v>356.09999999999997</v>
      </c>
      <c r="J109" s="93">
        <v>20</v>
      </c>
      <c r="K109" s="104">
        <v>7.14</v>
      </c>
      <c r="L109" s="102"/>
      <c r="M109" s="4">
        <f t="shared" si="11"/>
        <v>700.33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</row>
    <row r="110" spans="2:247" s="60" customFormat="1" ht="46.5" customHeight="1" thickBot="1" x14ac:dyDescent="0.25">
      <c r="B110" s="426"/>
      <c r="C110" s="53" t="s">
        <v>415</v>
      </c>
      <c r="D110" s="134">
        <v>657</v>
      </c>
      <c r="E110" s="55">
        <f t="shared" si="17"/>
        <v>525.6</v>
      </c>
      <c r="F110" s="55">
        <f t="shared" si="18"/>
        <v>492.75</v>
      </c>
      <c r="G110" s="55">
        <f t="shared" si="19"/>
        <v>459.9</v>
      </c>
      <c r="H110" s="55">
        <f t="shared" si="20"/>
        <v>427.05</v>
      </c>
      <c r="I110" s="135">
        <f t="shared" si="21"/>
        <v>394.2</v>
      </c>
      <c r="J110" s="154">
        <v>10</v>
      </c>
      <c r="K110" s="101">
        <v>5.92</v>
      </c>
      <c r="L110" s="102"/>
      <c r="M110" s="4">
        <f t="shared" si="11"/>
        <v>775.26</v>
      </c>
      <c r="N110" s="1"/>
      <c r="O110" s="1"/>
      <c r="P110" s="1" t="s">
        <v>49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</row>
    <row r="111" spans="2:247" s="60" customFormat="1" ht="46.5" customHeight="1" x14ac:dyDescent="0.2">
      <c r="B111" s="425"/>
      <c r="C111" s="41" t="s">
        <v>416</v>
      </c>
      <c r="D111" s="129">
        <v>499</v>
      </c>
      <c r="E111" s="43">
        <f t="shared" si="17"/>
        <v>399.20000000000005</v>
      </c>
      <c r="F111" s="43">
        <f t="shared" si="18"/>
        <v>374.25</v>
      </c>
      <c r="G111" s="43">
        <f t="shared" si="19"/>
        <v>349.29999999999995</v>
      </c>
      <c r="H111" s="43">
        <f t="shared" si="20"/>
        <v>324.35000000000002</v>
      </c>
      <c r="I111" s="130">
        <f t="shared" si="21"/>
        <v>299.39999999999998</v>
      </c>
      <c r="J111" s="93">
        <v>40</v>
      </c>
      <c r="K111" s="104">
        <v>9.5</v>
      </c>
      <c r="L111" s="102"/>
      <c r="M111" s="4">
        <f t="shared" si="11"/>
        <v>588.81999999999994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</row>
    <row r="112" spans="2:247" s="60" customFormat="1" ht="46.5" customHeight="1" thickBot="1" x14ac:dyDescent="0.25">
      <c r="B112" s="426"/>
      <c r="C112" s="53" t="s">
        <v>417</v>
      </c>
      <c r="D112" s="134">
        <v>544</v>
      </c>
      <c r="E112" s="55">
        <f t="shared" si="17"/>
        <v>435.20000000000005</v>
      </c>
      <c r="F112" s="55">
        <f t="shared" si="18"/>
        <v>408</v>
      </c>
      <c r="G112" s="55">
        <f t="shared" si="19"/>
        <v>380.79999999999995</v>
      </c>
      <c r="H112" s="55">
        <f t="shared" si="20"/>
        <v>353.6</v>
      </c>
      <c r="I112" s="135">
        <f t="shared" si="21"/>
        <v>326.39999999999998</v>
      </c>
      <c r="J112" s="154">
        <v>20</v>
      </c>
      <c r="K112" s="101"/>
      <c r="L112" s="102"/>
      <c r="M112" s="4">
        <f t="shared" si="11"/>
        <v>641.91999999999996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</row>
    <row r="113" spans="2:247" s="78" customFormat="1" ht="25.5" customHeight="1" thickBot="1" x14ac:dyDescent="0.3">
      <c r="B113" s="416" t="s">
        <v>36</v>
      </c>
      <c r="C113" s="417"/>
      <c r="D113" s="417"/>
      <c r="E113" s="417"/>
      <c r="F113" s="417"/>
      <c r="G113" s="417"/>
      <c r="H113" s="417"/>
      <c r="I113" s="417"/>
      <c r="J113" s="417"/>
      <c r="K113" s="418"/>
      <c r="L113" s="147"/>
      <c r="M113" s="75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</row>
    <row r="114" spans="2:247" s="60" customFormat="1" ht="94.5" customHeight="1" thickBot="1" x14ac:dyDescent="0.25">
      <c r="B114" s="159"/>
      <c r="C114" s="119" t="s">
        <v>359</v>
      </c>
      <c r="D114" s="35">
        <v>382</v>
      </c>
      <c r="E114" s="36">
        <f>D114*0.8</f>
        <v>305.60000000000002</v>
      </c>
      <c r="F114" s="36">
        <f>D114*0.75</f>
        <v>286.5</v>
      </c>
      <c r="G114" s="36">
        <f>D114*0.7</f>
        <v>267.39999999999998</v>
      </c>
      <c r="H114" s="36">
        <f>D114*0.65</f>
        <v>248.3</v>
      </c>
      <c r="I114" s="37">
        <f>D114*0.6</f>
        <v>229.2</v>
      </c>
      <c r="J114" s="158">
        <v>16</v>
      </c>
      <c r="K114" s="149" t="s">
        <v>37</v>
      </c>
      <c r="L114" s="102"/>
      <c r="M114" s="4">
        <f t="shared" si="11"/>
        <v>450.76</v>
      </c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</row>
    <row r="115" spans="2:247" s="78" customFormat="1" ht="25.5" customHeight="1" thickBot="1" x14ac:dyDescent="0.3">
      <c r="B115" s="406" t="s">
        <v>20</v>
      </c>
      <c r="C115" s="407"/>
      <c r="D115" s="407"/>
      <c r="E115" s="407"/>
      <c r="F115" s="407"/>
      <c r="G115" s="407"/>
      <c r="H115" s="407"/>
      <c r="I115" s="407"/>
      <c r="J115" s="407"/>
      <c r="K115" s="408"/>
      <c r="L115" s="69"/>
      <c r="M115" s="75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</row>
    <row r="116" spans="2:247" s="60" customFormat="1" ht="46.5" customHeight="1" x14ac:dyDescent="0.2">
      <c r="B116" s="425"/>
      <c r="C116" s="79" t="s">
        <v>418</v>
      </c>
      <c r="D116" s="92">
        <v>668</v>
      </c>
      <c r="E116" s="81">
        <f>D116*0.8</f>
        <v>534.4</v>
      </c>
      <c r="F116" s="81">
        <f>D116*0.75</f>
        <v>501</v>
      </c>
      <c r="G116" s="81">
        <f>D116*0.7</f>
        <v>467.59999999999997</v>
      </c>
      <c r="H116" s="81">
        <f>D116*0.65</f>
        <v>434.2</v>
      </c>
      <c r="I116" s="82">
        <f>D116*0.6</f>
        <v>400.8</v>
      </c>
      <c r="J116" s="93">
        <v>14</v>
      </c>
      <c r="K116" s="104">
        <v>5.41</v>
      </c>
      <c r="L116" s="102"/>
      <c r="M116" s="4">
        <f t="shared" si="11"/>
        <v>788.24</v>
      </c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</row>
    <row r="117" spans="2:247" s="60" customFormat="1" ht="46.5" customHeight="1" thickBot="1" x14ac:dyDescent="0.25">
      <c r="B117" s="426"/>
      <c r="C117" s="87" t="s">
        <v>360</v>
      </c>
      <c r="D117" s="99">
        <v>469.5</v>
      </c>
      <c r="E117" s="89">
        <f>D117*0.8</f>
        <v>375.6</v>
      </c>
      <c r="F117" s="89">
        <f>D117*0.75</f>
        <v>352.125</v>
      </c>
      <c r="G117" s="89">
        <f>D117*0.7</f>
        <v>328.65</v>
      </c>
      <c r="H117" s="89">
        <f>D117*0.65</f>
        <v>305.17500000000001</v>
      </c>
      <c r="I117" s="90">
        <f>D117*0.6</f>
        <v>281.7</v>
      </c>
      <c r="J117" s="154">
        <v>30</v>
      </c>
      <c r="K117" s="101">
        <v>3</v>
      </c>
      <c r="L117" s="102"/>
      <c r="M117" s="4">
        <f t="shared" si="11"/>
        <v>554.01</v>
      </c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</row>
    <row r="118" spans="2:247" s="78" customFormat="1" ht="25.5" customHeight="1" thickBot="1" x14ac:dyDescent="0.3">
      <c r="B118" s="406" t="s">
        <v>26</v>
      </c>
      <c r="C118" s="407"/>
      <c r="D118" s="407"/>
      <c r="E118" s="407"/>
      <c r="F118" s="407"/>
      <c r="G118" s="407"/>
      <c r="H118" s="407"/>
      <c r="I118" s="407"/>
      <c r="J118" s="407"/>
      <c r="K118" s="408"/>
      <c r="L118" s="69"/>
      <c r="M118" s="75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</row>
    <row r="119" spans="2:247" s="60" customFormat="1" ht="92.25" customHeight="1" thickBot="1" x14ac:dyDescent="0.25">
      <c r="B119" s="160"/>
      <c r="C119" s="161" t="s">
        <v>347</v>
      </c>
      <c r="D119" s="35">
        <v>176</v>
      </c>
      <c r="E119" s="36">
        <f>D119*0.8</f>
        <v>140.80000000000001</v>
      </c>
      <c r="F119" s="36">
        <f>D119*0.75</f>
        <v>132</v>
      </c>
      <c r="G119" s="36">
        <f>D119*0.7</f>
        <v>123.19999999999999</v>
      </c>
      <c r="H119" s="36">
        <f>D119*0.65</f>
        <v>114.4</v>
      </c>
      <c r="I119" s="37">
        <f>D119*0.6</f>
        <v>105.6</v>
      </c>
      <c r="J119" s="158">
        <v>20</v>
      </c>
      <c r="K119" s="149" t="s">
        <v>38</v>
      </c>
      <c r="L119" s="102"/>
      <c r="M119" s="4">
        <f t="shared" si="11"/>
        <v>207.68</v>
      </c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</row>
    <row r="120" spans="2:247" s="78" customFormat="1" ht="39" customHeight="1" thickBot="1" x14ac:dyDescent="0.3">
      <c r="B120" s="475" t="s">
        <v>58</v>
      </c>
      <c r="C120" s="476"/>
      <c r="D120" s="476"/>
      <c r="E120" s="476"/>
      <c r="F120" s="476"/>
      <c r="G120" s="476"/>
      <c r="H120" s="476"/>
      <c r="I120" s="476"/>
      <c r="J120" s="476"/>
      <c r="K120" s="477"/>
      <c r="L120" s="162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</row>
    <row r="121" spans="2:247" s="78" customFormat="1" ht="25.5" customHeight="1" thickBot="1" x14ac:dyDescent="0.3">
      <c r="B121" s="406" t="s">
        <v>30</v>
      </c>
      <c r="C121" s="407"/>
      <c r="D121" s="407"/>
      <c r="E121" s="407"/>
      <c r="F121" s="407"/>
      <c r="G121" s="407"/>
      <c r="H121" s="407"/>
      <c r="I121" s="407"/>
      <c r="J121" s="407"/>
      <c r="K121" s="408"/>
      <c r="L121" s="69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</row>
    <row r="122" spans="2:247" s="60" customFormat="1" ht="31.5" customHeight="1" x14ac:dyDescent="0.2">
      <c r="B122" s="425"/>
      <c r="C122" s="41" t="s">
        <v>419</v>
      </c>
      <c r="D122" s="129">
        <v>149</v>
      </c>
      <c r="E122" s="43">
        <f>D122*0.8</f>
        <v>119.2</v>
      </c>
      <c r="F122" s="43">
        <f>D122*0.75</f>
        <v>111.75</v>
      </c>
      <c r="G122" s="43">
        <f>D122*0.7</f>
        <v>104.3</v>
      </c>
      <c r="H122" s="43">
        <f>D122*0.65</f>
        <v>96.850000000000009</v>
      </c>
      <c r="I122" s="130">
        <f>D122*0.6</f>
        <v>89.399999999999991</v>
      </c>
      <c r="J122" s="93">
        <v>50</v>
      </c>
      <c r="K122" s="104">
        <v>2.5</v>
      </c>
      <c r="L122" s="102"/>
      <c r="M122" s="4">
        <f t="shared" ref="M122:M185" si="22">D122+D122*18%</f>
        <v>175.82</v>
      </c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</row>
    <row r="123" spans="2:247" s="60" customFormat="1" ht="31.5" customHeight="1" x14ac:dyDescent="0.2">
      <c r="B123" s="461"/>
      <c r="C123" s="47" t="s">
        <v>420</v>
      </c>
      <c r="D123" s="96">
        <v>149</v>
      </c>
      <c r="E123" s="49">
        <f>D123*0.8</f>
        <v>119.2</v>
      </c>
      <c r="F123" s="49">
        <f>D123*0.75</f>
        <v>111.75</v>
      </c>
      <c r="G123" s="49">
        <f>D123*0.7</f>
        <v>104.3</v>
      </c>
      <c r="H123" s="49">
        <f>D123*0.65</f>
        <v>96.850000000000009</v>
      </c>
      <c r="I123" s="85">
        <f>D123*0.6</f>
        <v>89.399999999999991</v>
      </c>
      <c r="J123" s="97">
        <v>50</v>
      </c>
      <c r="K123" s="106">
        <v>2.5</v>
      </c>
      <c r="L123" s="102"/>
      <c r="M123" s="4">
        <f t="shared" si="22"/>
        <v>175.82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</row>
    <row r="124" spans="2:247" s="60" customFormat="1" ht="29.25" customHeight="1" thickBot="1" x14ac:dyDescent="0.25">
      <c r="B124" s="426"/>
      <c r="C124" s="53" t="s">
        <v>421</v>
      </c>
      <c r="D124" s="134">
        <v>149</v>
      </c>
      <c r="E124" s="55">
        <f>D124*0.8</f>
        <v>119.2</v>
      </c>
      <c r="F124" s="55">
        <f>D124*0.75</f>
        <v>111.75</v>
      </c>
      <c r="G124" s="55">
        <f>D124*0.7</f>
        <v>104.3</v>
      </c>
      <c r="H124" s="55">
        <f>D124*0.65</f>
        <v>96.850000000000009</v>
      </c>
      <c r="I124" s="135">
        <f>D124*0.6</f>
        <v>89.399999999999991</v>
      </c>
      <c r="J124" s="154">
        <v>50</v>
      </c>
      <c r="K124" s="101">
        <v>2.5</v>
      </c>
      <c r="L124" s="102"/>
      <c r="M124" s="4">
        <f t="shared" si="22"/>
        <v>175.82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</row>
    <row r="125" spans="2:247" s="60" customFormat="1" ht="82.5" customHeight="1" thickBot="1" x14ac:dyDescent="0.25">
      <c r="B125" s="159"/>
      <c r="C125" s="122" t="s">
        <v>508</v>
      </c>
      <c r="D125" s="38">
        <v>183</v>
      </c>
      <c r="E125" s="39">
        <f t="shared" ref="E125:E130" si="23">D125*0.8</f>
        <v>146.4</v>
      </c>
      <c r="F125" s="39">
        <f t="shared" ref="F125:F130" si="24">D125*0.75</f>
        <v>137.25</v>
      </c>
      <c r="G125" s="39">
        <f t="shared" ref="G125:G130" si="25">D125*0.7</f>
        <v>128.1</v>
      </c>
      <c r="H125" s="39">
        <f t="shared" ref="H125:H130" si="26">D125*0.65</f>
        <v>118.95</v>
      </c>
      <c r="I125" s="40">
        <f t="shared" ref="I125:I130" si="27">D125*0.6</f>
        <v>109.8</v>
      </c>
      <c r="J125" s="158"/>
      <c r="K125" s="149"/>
      <c r="L125" s="102"/>
      <c r="M125" s="4">
        <f t="shared" si="22"/>
        <v>215.94</v>
      </c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</row>
    <row r="126" spans="2:247" s="60" customFormat="1" ht="87" customHeight="1" thickBot="1" x14ac:dyDescent="0.25">
      <c r="B126" s="159"/>
      <c r="C126" s="122" t="s">
        <v>509</v>
      </c>
      <c r="D126" s="38">
        <v>193.5</v>
      </c>
      <c r="E126" s="39">
        <f t="shared" si="23"/>
        <v>154.80000000000001</v>
      </c>
      <c r="F126" s="39">
        <f t="shared" si="24"/>
        <v>145.125</v>
      </c>
      <c r="G126" s="39">
        <f t="shared" si="25"/>
        <v>135.44999999999999</v>
      </c>
      <c r="H126" s="39">
        <f t="shared" si="26"/>
        <v>125.77500000000001</v>
      </c>
      <c r="I126" s="40">
        <f t="shared" si="27"/>
        <v>116.1</v>
      </c>
      <c r="J126" s="158"/>
      <c r="K126" s="149"/>
      <c r="L126" s="102"/>
      <c r="M126" s="4">
        <f t="shared" si="22"/>
        <v>228.32999999999998</v>
      </c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</row>
    <row r="127" spans="2:247" s="60" customFormat="1" ht="93.75" customHeight="1" thickBot="1" x14ac:dyDescent="0.25">
      <c r="B127" s="159"/>
      <c r="C127" s="122" t="s">
        <v>510</v>
      </c>
      <c r="D127" s="38">
        <v>252.5</v>
      </c>
      <c r="E127" s="39">
        <f t="shared" si="23"/>
        <v>202</v>
      </c>
      <c r="F127" s="39">
        <f t="shared" si="24"/>
        <v>189.375</v>
      </c>
      <c r="G127" s="39">
        <f t="shared" si="25"/>
        <v>176.75</v>
      </c>
      <c r="H127" s="39">
        <f t="shared" si="26"/>
        <v>164.125</v>
      </c>
      <c r="I127" s="40">
        <f t="shared" si="27"/>
        <v>151.5</v>
      </c>
      <c r="J127" s="158"/>
      <c r="K127" s="149"/>
      <c r="L127" s="102"/>
      <c r="M127" s="4">
        <f t="shared" si="22"/>
        <v>297.95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</row>
    <row r="128" spans="2:247" s="60" customFormat="1" ht="90.75" customHeight="1" thickBot="1" x14ac:dyDescent="0.25">
      <c r="B128" s="159"/>
      <c r="C128" s="122" t="s">
        <v>511</v>
      </c>
      <c r="D128" s="38">
        <v>229</v>
      </c>
      <c r="E128" s="39">
        <f t="shared" si="23"/>
        <v>183.20000000000002</v>
      </c>
      <c r="F128" s="39">
        <f t="shared" si="24"/>
        <v>171.75</v>
      </c>
      <c r="G128" s="39">
        <f t="shared" si="25"/>
        <v>160.29999999999998</v>
      </c>
      <c r="H128" s="39">
        <f t="shared" si="26"/>
        <v>148.85</v>
      </c>
      <c r="I128" s="40">
        <f t="shared" si="27"/>
        <v>137.4</v>
      </c>
      <c r="J128" s="158"/>
      <c r="K128" s="149"/>
      <c r="L128" s="102"/>
      <c r="M128" s="4">
        <f t="shared" si="22"/>
        <v>270.22000000000003</v>
      </c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</row>
    <row r="129" spans="2:247" s="60" customFormat="1" ht="95.25" customHeight="1" thickBot="1" x14ac:dyDescent="0.25">
      <c r="B129" s="159"/>
      <c r="C129" s="119" t="s">
        <v>512</v>
      </c>
      <c r="D129" s="35">
        <v>185</v>
      </c>
      <c r="E129" s="36">
        <f t="shared" si="23"/>
        <v>148</v>
      </c>
      <c r="F129" s="36">
        <f t="shared" si="24"/>
        <v>138.75</v>
      </c>
      <c r="G129" s="36">
        <f t="shared" si="25"/>
        <v>129.5</v>
      </c>
      <c r="H129" s="36">
        <f t="shared" si="26"/>
        <v>120.25</v>
      </c>
      <c r="I129" s="37">
        <f t="shared" si="27"/>
        <v>111</v>
      </c>
      <c r="J129" s="163"/>
      <c r="K129" s="164"/>
      <c r="L129" s="102"/>
      <c r="M129" s="4">
        <f t="shared" si="22"/>
        <v>218.3</v>
      </c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</row>
    <row r="130" spans="2:247" s="60" customFormat="1" ht="92.25" customHeight="1" thickBot="1" x14ac:dyDescent="0.25">
      <c r="B130" s="159"/>
      <c r="C130" s="122" t="s">
        <v>513</v>
      </c>
      <c r="D130" s="38">
        <v>268</v>
      </c>
      <c r="E130" s="39">
        <f t="shared" si="23"/>
        <v>214.4</v>
      </c>
      <c r="F130" s="39">
        <f t="shared" si="24"/>
        <v>201</v>
      </c>
      <c r="G130" s="39">
        <f t="shared" si="25"/>
        <v>187.6</v>
      </c>
      <c r="H130" s="39">
        <f t="shared" si="26"/>
        <v>174.20000000000002</v>
      </c>
      <c r="I130" s="40">
        <f t="shared" si="27"/>
        <v>160.79999999999998</v>
      </c>
      <c r="J130" s="158"/>
      <c r="K130" s="149"/>
      <c r="L130" s="102"/>
      <c r="M130" s="4">
        <f t="shared" si="22"/>
        <v>316.24</v>
      </c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</row>
    <row r="131" spans="2:247" s="60" customFormat="1" ht="25.5" customHeight="1" thickBot="1" x14ac:dyDescent="0.25">
      <c r="B131" s="452" t="s">
        <v>59</v>
      </c>
      <c r="C131" s="467"/>
      <c r="D131" s="467"/>
      <c r="E131" s="467"/>
      <c r="F131" s="467"/>
      <c r="G131" s="467"/>
      <c r="H131" s="467"/>
      <c r="I131" s="467"/>
      <c r="J131" s="467"/>
      <c r="K131" s="468"/>
      <c r="L131" s="165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</row>
    <row r="132" spans="2:247" s="60" customFormat="1" ht="45.75" customHeight="1" x14ac:dyDescent="0.2">
      <c r="B132" s="412"/>
      <c r="C132" s="41" t="s">
        <v>514</v>
      </c>
      <c r="D132" s="129">
        <v>123</v>
      </c>
      <c r="E132" s="43">
        <f>D132*0.8</f>
        <v>98.4</v>
      </c>
      <c r="F132" s="43">
        <f>D132*0.75</f>
        <v>92.25</v>
      </c>
      <c r="G132" s="43">
        <f>D132*0.7</f>
        <v>86.1</v>
      </c>
      <c r="H132" s="43">
        <f>D132*0.65</f>
        <v>79.95</v>
      </c>
      <c r="I132" s="130">
        <f>D132*0.6</f>
        <v>73.8</v>
      </c>
      <c r="J132" s="83"/>
      <c r="K132" s="131"/>
      <c r="L132" s="3"/>
      <c r="M132" s="4">
        <f t="shared" si="22"/>
        <v>145.13999999999999</v>
      </c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</row>
    <row r="133" spans="2:247" s="60" customFormat="1" ht="45.75" customHeight="1" thickBot="1" x14ac:dyDescent="0.25">
      <c r="B133" s="414"/>
      <c r="C133" s="53" t="s">
        <v>515</v>
      </c>
      <c r="D133" s="134">
        <v>124</v>
      </c>
      <c r="E133" s="55">
        <f>D133*0.8</f>
        <v>99.2</v>
      </c>
      <c r="F133" s="55">
        <f>D133*0.75</f>
        <v>93</v>
      </c>
      <c r="G133" s="55">
        <f>D133*0.7</f>
        <v>86.8</v>
      </c>
      <c r="H133" s="55">
        <f>D133*0.65</f>
        <v>80.600000000000009</v>
      </c>
      <c r="I133" s="135">
        <f>D133*0.6</f>
        <v>74.399999999999991</v>
      </c>
      <c r="J133" s="91"/>
      <c r="K133" s="136"/>
      <c r="L133" s="3"/>
      <c r="M133" s="4">
        <f t="shared" si="22"/>
        <v>146.32</v>
      </c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</row>
    <row r="134" spans="2:247" s="60" customFormat="1" ht="45.75" customHeight="1" x14ac:dyDescent="0.2">
      <c r="B134" s="415"/>
      <c r="C134" s="41" t="s">
        <v>422</v>
      </c>
      <c r="D134" s="129">
        <v>123</v>
      </c>
      <c r="E134" s="43">
        <f t="shared" ref="E134:E176" si="28">D134*0.8</f>
        <v>98.4</v>
      </c>
      <c r="F134" s="43">
        <f>D134*0.75</f>
        <v>92.25</v>
      </c>
      <c r="G134" s="43">
        <f>D134*0.7</f>
        <v>86.1</v>
      </c>
      <c r="H134" s="43">
        <f>D134*0.65</f>
        <v>79.95</v>
      </c>
      <c r="I134" s="130">
        <f>D134*0.6</f>
        <v>73.8</v>
      </c>
      <c r="J134" s="83"/>
      <c r="K134" s="131"/>
      <c r="L134" s="3"/>
      <c r="M134" s="4">
        <f t="shared" si="22"/>
        <v>145.13999999999999</v>
      </c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</row>
    <row r="135" spans="2:247" s="60" customFormat="1" ht="48.75" customHeight="1" thickBot="1" x14ac:dyDescent="0.25">
      <c r="B135" s="490"/>
      <c r="C135" s="53" t="s">
        <v>423</v>
      </c>
      <c r="D135" s="134">
        <v>124</v>
      </c>
      <c r="E135" s="55">
        <f t="shared" si="28"/>
        <v>99.2</v>
      </c>
      <c r="F135" s="55">
        <f>D135*0.75</f>
        <v>93</v>
      </c>
      <c r="G135" s="55">
        <f>D135*0.7</f>
        <v>86.8</v>
      </c>
      <c r="H135" s="55">
        <f>D135*0.65</f>
        <v>80.600000000000009</v>
      </c>
      <c r="I135" s="135">
        <f>D135*0.6</f>
        <v>74.399999999999991</v>
      </c>
      <c r="J135" s="91"/>
      <c r="K135" s="136"/>
      <c r="L135" s="3"/>
      <c r="M135" s="4">
        <f t="shared" si="22"/>
        <v>146.32</v>
      </c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</row>
    <row r="136" spans="2:247" s="78" customFormat="1" ht="25.5" customHeight="1" thickBot="1" x14ac:dyDescent="0.3">
      <c r="B136" s="452" t="s">
        <v>60</v>
      </c>
      <c r="C136" s="455"/>
      <c r="D136" s="455"/>
      <c r="E136" s="455"/>
      <c r="F136" s="455"/>
      <c r="G136" s="455"/>
      <c r="H136" s="455"/>
      <c r="I136" s="455"/>
      <c r="J136" s="455"/>
      <c r="K136" s="456"/>
      <c r="L136" s="126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</row>
    <row r="137" spans="2:247" s="60" customFormat="1" ht="31.5" customHeight="1" x14ac:dyDescent="0.2">
      <c r="B137" s="420"/>
      <c r="C137" s="79" t="s">
        <v>424</v>
      </c>
      <c r="D137" s="92">
        <v>145</v>
      </c>
      <c r="E137" s="81">
        <f t="shared" si="28"/>
        <v>116</v>
      </c>
      <c r="F137" s="81">
        <f>D137*0.75</f>
        <v>108.75</v>
      </c>
      <c r="G137" s="81">
        <f>D137*0.7</f>
        <v>101.5</v>
      </c>
      <c r="H137" s="81">
        <f>D137*0.65</f>
        <v>94.25</v>
      </c>
      <c r="I137" s="82">
        <f>D137*0.6</f>
        <v>87</v>
      </c>
      <c r="J137" s="83"/>
      <c r="K137" s="131"/>
      <c r="L137" s="3"/>
      <c r="M137" s="4">
        <f t="shared" si="22"/>
        <v>171.1</v>
      </c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</row>
    <row r="138" spans="2:247" s="60" customFormat="1" ht="31.5" customHeight="1" x14ac:dyDescent="0.2">
      <c r="B138" s="421"/>
      <c r="C138" s="84" t="s">
        <v>425</v>
      </c>
      <c r="D138" s="96">
        <v>159</v>
      </c>
      <c r="E138" s="49">
        <f t="shared" si="28"/>
        <v>127.2</v>
      </c>
      <c r="F138" s="49">
        <f>D138*0.75</f>
        <v>119.25</v>
      </c>
      <c r="G138" s="49">
        <f>D138*0.7</f>
        <v>111.3</v>
      </c>
      <c r="H138" s="49">
        <f>D138*0.65</f>
        <v>103.35000000000001</v>
      </c>
      <c r="I138" s="85">
        <f>D138*0.6</f>
        <v>95.399999999999991</v>
      </c>
      <c r="J138" s="86"/>
      <c r="K138" s="132"/>
      <c r="L138" s="3"/>
      <c r="M138" s="4">
        <f t="shared" si="22"/>
        <v>187.62</v>
      </c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</row>
    <row r="139" spans="2:247" s="60" customFormat="1" ht="31.5" customHeight="1" thickBot="1" x14ac:dyDescent="0.25">
      <c r="B139" s="422"/>
      <c r="C139" s="87" t="s">
        <v>426</v>
      </c>
      <c r="D139" s="99">
        <v>139</v>
      </c>
      <c r="E139" s="89">
        <f t="shared" si="28"/>
        <v>111.2</v>
      </c>
      <c r="F139" s="89">
        <f>D139*0.75</f>
        <v>104.25</v>
      </c>
      <c r="G139" s="89">
        <f>D139*0.7</f>
        <v>97.3</v>
      </c>
      <c r="H139" s="89">
        <f>D139*0.65</f>
        <v>90.350000000000009</v>
      </c>
      <c r="I139" s="90">
        <f>D139*0.6</f>
        <v>83.399999999999991</v>
      </c>
      <c r="J139" s="91"/>
      <c r="K139" s="136"/>
      <c r="L139" s="3"/>
      <c r="M139" s="4">
        <f t="shared" si="22"/>
        <v>164.02</v>
      </c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</row>
    <row r="140" spans="2:247" s="78" customFormat="1" ht="25.5" customHeight="1" thickBot="1" x14ac:dyDescent="0.3">
      <c r="B140" s="452" t="s">
        <v>61</v>
      </c>
      <c r="C140" s="455"/>
      <c r="D140" s="455"/>
      <c r="E140" s="455"/>
      <c r="F140" s="455"/>
      <c r="G140" s="455"/>
      <c r="H140" s="455"/>
      <c r="I140" s="455"/>
      <c r="J140" s="455"/>
      <c r="K140" s="456"/>
      <c r="L140" s="126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</row>
    <row r="141" spans="2:247" s="60" customFormat="1" ht="31.5" customHeight="1" x14ac:dyDescent="0.2">
      <c r="B141" s="420"/>
      <c r="C141" s="79" t="s">
        <v>516</v>
      </c>
      <c r="D141" s="92">
        <v>134.5</v>
      </c>
      <c r="E141" s="81">
        <f t="shared" si="28"/>
        <v>107.60000000000001</v>
      </c>
      <c r="F141" s="81">
        <f t="shared" ref="F141:F176" si="29">D141*0.75</f>
        <v>100.875</v>
      </c>
      <c r="G141" s="81">
        <f t="shared" ref="G141:G176" si="30">D141*0.7</f>
        <v>94.149999999999991</v>
      </c>
      <c r="H141" s="81">
        <f t="shared" ref="H141:H176" si="31">D141*0.65</f>
        <v>87.424999999999997</v>
      </c>
      <c r="I141" s="82">
        <f t="shared" ref="I141:I176" si="32">D141*0.6</f>
        <v>80.7</v>
      </c>
      <c r="J141" s="83"/>
      <c r="K141" s="131"/>
      <c r="L141" s="3"/>
      <c r="M141" s="4">
        <f t="shared" si="22"/>
        <v>158.71</v>
      </c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</row>
    <row r="142" spans="2:247" s="60" customFormat="1" ht="31.5" customHeight="1" x14ac:dyDescent="0.2">
      <c r="B142" s="421"/>
      <c r="C142" s="84" t="s">
        <v>517</v>
      </c>
      <c r="D142" s="96">
        <v>144</v>
      </c>
      <c r="E142" s="49">
        <f t="shared" si="28"/>
        <v>115.2</v>
      </c>
      <c r="F142" s="49">
        <f t="shared" si="29"/>
        <v>108</v>
      </c>
      <c r="G142" s="49">
        <f t="shared" si="30"/>
        <v>100.8</v>
      </c>
      <c r="H142" s="49">
        <f t="shared" si="31"/>
        <v>93.600000000000009</v>
      </c>
      <c r="I142" s="85">
        <f t="shared" si="32"/>
        <v>86.399999999999991</v>
      </c>
      <c r="J142" s="86"/>
      <c r="K142" s="132"/>
      <c r="L142" s="3"/>
      <c r="M142" s="4">
        <f t="shared" si="22"/>
        <v>169.92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</row>
    <row r="143" spans="2:247" s="60" customFormat="1" ht="31.5" customHeight="1" thickBot="1" x14ac:dyDescent="0.25">
      <c r="B143" s="422"/>
      <c r="C143" s="87" t="s">
        <v>518</v>
      </c>
      <c r="D143" s="99">
        <v>124</v>
      </c>
      <c r="E143" s="89">
        <f t="shared" si="28"/>
        <v>99.2</v>
      </c>
      <c r="F143" s="89">
        <f t="shared" si="29"/>
        <v>93</v>
      </c>
      <c r="G143" s="89">
        <f t="shared" si="30"/>
        <v>86.8</v>
      </c>
      <c r="H143" s="89">
        <f t="shared" si="31"/>
        <v>80.600000000000009</v>
      </c>
      <c r="I143" s="90">
        <f t="shared" si="32"/>
        <v>74.399999999999991</v>
      </c>
      <c r="J143" s="166"/>
      <c r="K143" s="141"/>
      <c r="L143" s="3"/>
      <c r="M143" s="4">
        <f t="shared" si="22"/>
        <v>146.32</v>
      </c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</row>
    <row r="144" spans="2:247" s="60" customFormat="1" ht="31.5" customHeight="1" x14ac:dyDescent="0.2">
      <c r="B144" s="464"/>
      <c r="C144" s="41" t="s">
        <v>427</v>
      </c>
      <c r="D144" s="129">
        <v>134.5</v>
      </c>
      <c r="E144" s="43">
        <f t="shared" si="28"/>
        <v>107.60000000000001</v>
      </c>
      <c r="F144" s="43">
        <f t="shared" si="29"/>
        <v>100.875</v>
      </c>
      <c r="G144" s="43">
        <f t="shared" si="30"/>
        <v>94.149999999999991</v>
      </c>
      <c r="H144" s="43">
        <f t="shared" si="31"/>
        <v>87.424999999999997</v>
      </c>
      <c r="I144" s="130">
        <f t="shared" si="32"/>
        <v>80.7</v>
      </c>
      <c r="J144" s="83"/>
      <c r="K144" s="131"/>
      <c r="L144" s="3"/>
      <c r="M144" s="4">
        <f t="shared" si="22"/>
        <v>158.71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</row>
    <row r="145" spans="2:247" s="60" customFormat="1" ht="31.5" customHeight="1" x14ac:dyDescent="0.2">
      <c r="B145" s="465"/>
      <c r="C145" s="47" t="s">
        <v>428</v>
      </c>
      <c r="D145" s="96">
        <v>144</v>
      </c>
      <c r="E145" s="49">
        <f t="shared" si="28"/>
        <v>115.2</v>
      </c>
      <c r="F145" s="49">
        <f t="shared" si="29"/>
        <v>108</v>
      </c>
      <c r="G145" s="49">
        <f t="shared" si="30"/>
        <v>100.8</v>
      </c>
      <c r="H145" s="49">
        <f t="shared" si="31"/>
        <v>93.600000000000009</v>
      </c>
      <c r="I145" s="85">
        <f t="shared" si="32"/>
        <v>86.399999999999991</v>
      </c>
      <c r="J145" s="86"/>
      <c r="K145" s="132"/>
      <c r="L145" s="3"/>
      <c r="M145" s="4">
        <f t="shared" si="22"/>
        <v>169.92</v>
      </c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</row>
    <row r="146" spans="2:247" s="60" customFormat="1" ht="31.5" customHeight="1" thickBot="1" x14ac:dyDescent="0.25">
      <c r="B146" s="466"/>
      <c r="C146" s="53" t="s">
        <v>429</v>
      </c>
      <c r="D146" s="134">
        <v>124</v>
      </c>
      <c r="E146" s="55">
        <f t="shared" si="28"/>
        <v>99.2</v>
      </c>
      <c r="F146" s="55">
        <f t="shared" si="29"/>
        <v>93</v>
      </c>
      <c r="G146" s="55">
        <f t="shared" si="30"/>
        <v>86.8</v>
      </c>
      <c r="H146" s="55">
        <f t="shared" si="31"/>
        <v>80.600000000000009</v>
      </c>
      <c r="I146" s="135">
        <f t="shared" si="32"/>
        <v>74.399999999999991</v>
      </c>
      <c r="J146" s="91"/>
      <c r="K146" s="136"/>
      <c r="L146" s="3"/>
      <c r="M146" s="4">
        <f t="shared" si="22"/>
        <v>146.32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</row>
    <row r="147" spans="2:247" s="78" customFormat="1" ht="25.5" customHeight="1" thickBot="1" x14ac:dyDescent="0.3">
      <c r="B147" s="452" t="s">
        <v>342</v>
      </c>
      <c r="C147" s="455"/>
      <c r="D147" s="455"/>
      <c r="E147" s="455"/>
      <c r="F147" s="455"/>
      <c r="G147" s="455"/>
      <c r="H147" s="455"/>
      <c r="I147" s="455"/>
      <c r="J147" s="455"/>
      <c r="K147" s="456"/>
      <c r="L147" s="126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</row>
    <row r="148" spans="2:247" s="60" customFormat="1" ht="79.5" customHeight="1" thickBot="1" x14ac:dyDescent="0.25">
      <c r="B148" s="167"/>
      <c r="C148" s="168" t="s">
        <v>430</v>
      </c>
      <c r="D148" s="38">
        <v>244</v>
      </c>
      <c r="E148" s="39">
        <f t="shared" si="28"/>
        <v>195.20000000000002</v>
      </c>
      <c r="F148" s="39">
        <f t="shared" si="29"/>
        <v>183</v>
      </c>
      <c r="G148" s="39">
        <f t="shared" si="30"/>
        <v>170.79999999999998</v>
      </c>
      <c r="H148" s="39">
        <f t="shared" si="31"/>
        <v>158.6</v>
      </c>
      <c r="I148" s="40">
        <f t="shared" si="32"/>
        <v>146.4</v>
      </c>
      <c r="J148" s="145"/>
      <c r="K148" s="117"/>
      <c r="L148" s="3"/>
      <c r="M148" s="4">
        <f t="shared" si="22"/>
        <v>287.92</v>
      </c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</row>
    <row r="149" spans="2:247" s="60" customFormat="1" ht="73.5" customHeight="1" thickBot="1" x14ac:dyDescent="0.25">
      <c r="B149" s="167"/>
      <c r="C149" s="168" t="s">
        <v>431</v>
      </c>
      <c r="D149" s="38">
        <v>159</v>
      </c>
      <c r="E149" s="39">
        <f t="shared" si="28"/>
        <v>127.2</v>
      </c>
      <c r="F149" s="39">
        <f t="shared" si="29"/>
        <v>119.25</v>
      </c>
      <c r="G149" s="39">
        <f t="shared" si="30"/>
        <v>111.3</v>
      </c>
      <c r="H149" s="39">
        <f t="shared" si="31"/>
        <v>103.35000000000001</v>
      </c>
      <c r="I149" s="40">
        <f t="shared" si="32"/>
        <v>95.399999999999991</v>
      </c>
      <c r="J149" s="145"/>
      <c r="K149" s="117"/>
      <c r="L149" s="3"/>
      <c r="M149" s="4">
        <f t="shared" si="22"/>
        <v>187.62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</row>
    <row r="150" spans="2:247" s="60" customFormat="1" ht="76.5" customHeight="1" thickBot="1" x14ac:dyDescent="0.25">
      <c r="B150" s="167"/>
      <c r="C150" s="168" t="s">
        <v>432</v>
      </c>
      <c r="D150" s="38">
        <v>192</v>
      </c>
      <c r="E150" s="39">
        <f t="shared" si="28"/>
        <v>153.60000000000002</v>
      </c>
      <c r="F150" s="39">
        <f t="shared" si="29"/>
        <v>144</v>
      </c>
      <c r="G150" s="39">
        <f t="shared" si="30"/>
        <v>134.39999999999998</v>
      </c>
      <c r="H150" s="39">
        <f t="shared" si="31"/>
        <v>124.80000000000001</v>
      </c>
      <c r="I150" s="40">
        <f t="shared" si="32"/>
        <v>115.19999999999999</v>
      </c>
      <c r="J150" s="145"/>
      <c r="K150" s="117"/>
      <c r="L150" s="3"/>
      <c r="M150" s="4">
        <f t="shared" si="22"/>
        <v>226.56</v>
      </c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</row>
    <row r="151" spans="2:247" s="60" customFormat="1" ht="77.25" customHeight="1" thickBot="1" x14ac:dyDescent="0.25">
      <c r="B151" s="167"/>
      <c r="C151" s="169" t="s">
        <v>433</v>
      </c>
      <c r="D151" s="35">
        <v>284</v>
      </c>
      <c r="E151" s="36">
        <f t="shared" si="28"/>
        <v>227.20000000000002</v>
      </c>
      <c r="F151" s="36">
        <f t="shared" si="29"/>
        <v>213</v>
      </c>
      <c r="G151" s="36">
        <f t="shared" si="30"/>
        <v>198.79999999999998</v>
      </c>
      <c r="H151" s="36">
        <f t="shared" si="31"/>
        <v>184.6</v>
      </c>
      <c r="I151" s="37">
        <f t="shared" si="32"/>
        <v>170.4</v>
      </c>
      <c r="J151" s="170"/>
      <c r="K151" s="121"/>
      <c r="L151" s="3"/>
      <c r="M151" s="4">
        <f t="shared" si="22"/>
        <v>335.12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</row>
    <row r="152" spans="2:247" s="60" customFormat="1" ht="75" customHeight="1" thickBot="1" x14ac:dyDescent="0.25">
      <c r="B152" s="167"/>
      <c r="C152" s="168" t="s">
        <v>434</v>
      </c>
      <c r="D152" s="38">
        <v>190</v>
      </c>
      <c r="E152" s="39">
        <f t="shared" si="28"/>
        <v>152</v>
      </c>
      <c r="F152" s="39">
        <f t="shared" si="29"/>
        <v>142.5</v>
      </c>
      <c r="G152" s="39">
        <f t="shared" si="30"/>
        <v>133</v>
      </c>
      <c r="H152" s="39">
        <f t="shared" si="31"/>
        <v>123.5</v>
      </c>
      <c r="I152" s="40">
        <f t="shared" si="32"/>
        <v>114</v>
      </c>
      <c r="J152" s="145"/>
      <c r="K152" s="117"/>
      <c r="L152" s="3"/>
      <c r="M152" s="4">
        <f t="shared" si="22"/>
        <v>224.2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</row>
    <row r="153" spans="2:247" s="60" customFormat="1" ht="72.75" customHeight="1" thickBot="1" x14ac:dyDescent="0.25">
      <c r="B153" s="167"/>
      <c r="C153" s="169" t="s">
        <v>435</v>
      </c>
      <c r="D153" s="35">
        <v>317.5</v>
      </c>
      <c r="E153" s="36">
        <f t="shared" si="28"/>
        <v>254</v>
      </c>
      <c r="F153" s="36">
        <f t="shared" si="29"/>
        <v>238.125</v>
      </c>
      <c r="G153" s="36">
        <f t="shared" si="30"/>
        <v>222.25</v>
      </c>
      <c r="H153" s="36">
        <f t="shared" si="31"/>
        <v>206.375</v>
      </c>
      <c r="I153" s="37">
        <f t="shared" si="32"/>
        <v>190.5</v>
      </c>
      <c r="J153" s="170"/>
      <c r="K153" s="121"/>
      <c r="L153" s="3"/>
      <c r="M153" s="4">
        <f t="shared" si="22"/>
        <v>374.65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</row>
    <row r="154" spans="2:247" s="60" customFormat="1" ht="73.5" customHeight="1" thickBot="1" x14ac:dyDescent="0.25">
      <c r="B154" s="167"/>
      <c r="C154" s="168" t="s">
        <v>436</v>
      </c>
      <c r="D154" s="38">
        <v>217</v>
      </c>
      <c r="E154" s="39">
        <f t="shared" si="28"/>
        <v>173.60000000000002</v>
      </c>
      <c r="F154" s="39">
        <f t="shared" si="29"/>
        <v>162.75</v>
      </c>
      <c r="G154" s="39">
        <f t="shared" si="30"/>
        <v>151.89999999999998</v>
      </c>
      <c r="H154" s="39">
        <f t="shared" si="31"/>
        <v>141.05000000000001</v>
      </c>
      <c r="I154" s="40">
        <f t="shared" si="32"/>
        <v>130.19999999999999</v>
      </c>
      <c r="J154" s="145"/>
      <c r="K154" s="117"/>
      <c r="L154" s="3"/>
      <c r="M154" s="4">
        <f t="shared" si="22"/>
        <v>256.06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</row>
    <row r="155" spans="2:247" s="60" customFormat="1" ht="70.5" customHeight="1" thickBot="1" x14ac:dyDescent="0.25">
      <c r="B155" s="167"/>
      <c r="C155" s="169" t="s">
        <v>437</v>
      </c>
      <c r="D155" s="35">
        <v>248</v>
      </c>
      <c r="E155" s="36">
        <f t="shared" si="28"/>
        <v>198.4</v>
      </c>
      <c r="F155" s="36">
        <f t="shared" si="29"/>
        <v>186</v>
      </c>
      <c r="G155" s="36">
        <f t="shared" si="30"/>
        <v>173.6</v>
      </c>
      <c r="H155" s="36">
        <f t="shared" si="31"/>
        <v>161.20000000000002</v>
      </c>
      <c r="I155" s="37">
        <f t="shared" si="32"/>
        <v>148.79999999999998</v>
      </c>
      <c r="J155" s="170"/>
      <c r="K155" s="121"/>
      <c r="L155" s="3"/>
      <c r="M155" s="4">
        <f t="shared" si="22"/>
        <v>292.64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</row>
    <row r="156" spans="2:247" s="60" customFormat="1" ht="72.75" customHeight="1" thickBot="1" x14ac:dyDescent="0.25">
      <c r="B156" s="167"/>
      <c r="C156" s="168" t="s">
        <v>438</v>
      </c>
      <c r="D156" s="38">
        <v>213.5</v>
      </c>
      <c r="E156" s="39">
        <f t="shared" si="28"/>
        <v>170.8</v>
      </c>
      <c r="F156" s="39">
        <f t="shared" si="29"/>
        <v>160.125</v>
      </c>
      <c r="G156" s="39">
        <f t="shared" si="30"/>
        <v>149.44999999999999</v>
      </c>
      <c r="H156" s="39">
        <f t="shared" si="31"/>
        <v>138.77500000000001</v>
      </c>
      <c r="I156" s="40">
        <f t="shared" si="32"/>
        <v>128.1</v>
      </c>
      <c r="J156" s="145"/>
      <c r="K156" s="117"/>
      <c r="L156" s="3"/>
      <c r="M156" s="4">
        <f t="shared" si="22"/>
        <v>251.93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</row>
    <row r="157" spans="2:247" s="60" customFormat="1" ht="72.75" customHeight="1" thickBot="1" x14ac:dyDescent="0.25">
      <c r="B157" s="167"/>
      <c r="C157" s="169" t="s">
        <v>439</v>
      </c>
      <c r="D157" s="35">
        <v>236</v>
      </c>
      <c r="E157" s="36">
        <f t="shared" si="28"/>
        <v>188.8</v>
      </c>
      <c r="F157" s="36">
        <f t="shared" si="29"/>
        <v>177</v>
      </c>
      <c r="G157" s="36">
        <f t="shared" si="30"/>
        <v>165.2</v>
      </c>
      <c r="H157" s="36">
        <f t="shared" si="31"/>
        <v>153.4</v>
      </c>
      <c r="I157" s="37">
        <f t="shared" si="32"/>
        <v>141.6</v>
      </c>
      <c r="J157" s="170"/>
      <c r="K157" s="121"/>
      <c r="L157" s="3"/>
      <c r="M157" s="4">
        <f t="shared" si="22"/>
        <v>278.48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</row>
    <row r="158" spans="2:247" s="60" customFormat="1" ht="70.5" customHeight="1" thickBot="1" x14ac:dyDescent="0.25">
      <c r="B158" s="167"/>
      <c r="C158" s="168" t="s">
        <v>440</v>
      </c>
      <c r="D158" s="38">
        <v>342</v>
      </c>
      <c r="E158" s="39">
        <f t="shared" si="28"/>
        <v>273.60000000000002</v>
      </c>
      <c r="F158" s="39">
        <f t="shared" si="29"/>
        <v>256.5</v>
      </c>
      <c r="G158" s="39">
        <f t="shared" si="30"/>
        <v>239.39999999999998</v>
      </c>
      <c r="H158" s="39">
        <f t="shared" si="31"/>
        <v>222.3</v>
      </c>
      <c r="I158" s="40">
        <f t="shared" si="32"/>
        <v>205.2</v>
      </c>
      <c r="J158" s="145"/>
      <c r="K158" s="117"/>
      <c r="L158" s="3"/>
      <c r="M158" s="4">
        <f t="shared" si="22"/>
        <v>403.56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</row>
    <row r="159" spans="2:247" s="60" customFormat="1" ht="72" customHeight="1" thickBot="1" x14ac:dyDescent="0.25">
      <c r="B159" s="167"/>
      <c r="C159" s="169" t="s">
        <v>441</v>
      </c>
      <c r="D159" s="35">
        <v>198</v>
      </c>
      <c r="E159" s="36">
        <f t="shared" si="28"/>
        <v>158.4</v>
      </c>
      <c r="F159" s="36">
        <f t="shared" si="29"/>
        <v>148.5</v>
      </c>
      <c r="G159" s="36">
        <f t="shared" si="30"/>
        <v>138.6</v>
      </c>
      <c r="H159" s="36">
        <f t="shared" si="31"/>
        <v>128.70000000000002</v>
      </c>
      <c r="I159" s="37">
        <f t="shared" si="32"/>
        <v>118.8</v>
      </c>
      <c r="J159" s="170"/>
      <c r="K159" s="121"/>
      <c r="L159" s="3"/>
      <c r="M159" s="4">
        <f t="shared" si="22"/>
        <v>233.64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</row>
    <row r="160" spans="2:247" s="60" customFormat="1" ht="77.25" customHeight="1" thickBot="1" x14ac:dyDescent="0.25">
      <c r="B160" s="167"/>
      <c r="C160" s="168" t="s">
        <v>442</v>
      </c>
      <c r="D160" s="38">
        <v>235</v>
      </c>
      <c r="E160" s="39">
        <f t="shared" si="28"/>
        <v>188</v>
      </c>
      <c r="F160" s="39">
        <f t="shared" si="29"/>
        <v>176.25</v>
      </c>
      <c r="G160" s="39">
        <f t="shared" si="30"/>
        <v>164.5</v>
      </c>
      <c r="H160" s="39">
        <f t="shared" si="31"/>
        <v>152.75</v>
      </c>
      <c r="I160" s="40">
        <f t="shared" si="32"/>
        <v>141</v>
      </c>
      <c r="J160" s="145"/>
      <c r="K160" s="117"/>
      <c r="L160" s="3"/>
      <c r="M160" s="4">
        <f t="shared" si="22"/>
        <v>277.3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</row>
    <row r="161" spans="2:247" s="60" customFormat="1" ht="71.25" customHeight="1" thickBot="1" x14ac:dyDescent="0.25">
      <c r="B161" s="167"/>
      <c r="C161" s="169" t="s">
        <v>443</v>
      </c>
      <c r="D161" s="35">
        <v>232.5</v>
      </c>
      <c r="E161" s="36">
        <f t="shared" si="28"/>
        <v>186</v>
      </c>
      <c r="F161" s="36">
        <f t="shared" si="29"/>
        <v>174.375</v>
      </c>
      <c r="G161" s="36">
        <f t="shared" si="30"/>
        <v>162.75</v>
      </c>
      <c r="H161" s="36">
        <f t="shared" si="31"/>
        <v>151.125</v>
      </c>
      <c r="I161" s="37">
        <f t="shared" si="32"/>
        <v>139.5</v>
      </c>
      <c r="J161" s="170"/>
      <c r="K161" s="121"/>
      <c r="L161" s="3"/>
      <c r="M161" s="4">
        <f t="shared" si="22"/>
        <v>274.35000000000002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2:247" s="60" customFormat="1" ht="69.75" customHeight="1" thickBot="1" x14ac:dyDescent="0.25">
      <c r="B162" s="167"/>
      <c r="C162" s="168" t="s">
        <v>444</v>
      </c>
      <c r="D162" s="38">
        <v>231</v>
      </c>
      <c r="E162" s="39">
        <f t="shared" si="28"/>
        <v>184.8</v>
      </c>
      <c r="F162" s="39">
        <f t="shared" si="29"/>
        <v>173.25</v>
      </c>
      <c r="G162" s="39">
        <f t="shared" si="30"/>
        <v>161.69999999999999</v>
      </c>
      <c r="H162" s="39">
        <f t="shared" si="31"/>
        <v>150.15</v>
      </c>
      <c r="I162" s="40">
        <f t="shared" si="32"/>
        <v>138.6</v>
      </c>
      <c r="J162" s="145"/>
      <c r="K162" s="117"/>
      <c r="L162" s="3"/>
      <c r="M162" s="4">
        <f t="shared" si="22"/>
        <v>272.58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</row>
    <row r="163" spans="2:247" s="60" customFormat="1" ht="73.5" customHeight="1" thickBot="1" x14ac:dyDescent="0.25">
      <c r="B163" s="167"/>
      <c r="C163" s="169" t="s">
        <v>445</v>
      </c>
      <c r="D163" s="35">
        <v>410.5</v>
      </c>
      <c r="E163" s="36">
        <f t="shared" si="28"/>
        <v>328.40000000000003</v>
      </c>
      <c r="F163" s="36">
        <f t="shared" si="29"/>
        <v>307.875</v>
      </c>
      <c r="G163" s="36">
        <f t="shared" si="30"/>
        <v>287.34999999999997</v>
      </c>
      <c r="H163" s="36">
        <f t="shared" si="31"/>
        <v>266.82499999999999</v>
      </c>
      <c r="I163" s="37">
        <f t="shared" si="32"/>
        <v>246.29999999999998</v>
      </c>
      <c r="J163" s="170"/>
      <c r="K163" s="121"/>
      <c r="L163" s="3"/>
      <c r="M163" s="4">
        <f t="shared" si="22"/>
        <v>484.39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</row>
    <row r="164" spans="2:247" s="60" customFormat="1" ht="72.75" customHeight="1" thickBot="1" x14ac:dyDescent="0.25">
      <c r="B164" s="167"/>
      <c r="C164" s="168" t="s">
        <v>446</v>
      </c>
      <c r="D164" s="38">
        <v>251</v>
      </c>
      <c r="E164" s="39">
        <f t="shared" si="28"/>
        <v>200.8</v>
      </c>
      <c r="F164" s="39">
        <f t="shared" si="29"/>
        <v>188.25</v>
      </c>
      <c r="G164" s="39">
        <f t="shared" si="30"/>
        <v>175.7</v>
      </c>
      <c r="H164" s="39">
        <f t="shared" si="31"/>
        <v>163.15</v>
      </c>
      <c r="I164" s="40">
        <f t="shared" si="32"/>
        <v>150.6</v>
      </c>
      <c r="J164" s="145"/>
      <c r="K164" s="117"/>
      <c r="L164" s="3"/>
      <c r="M164" s="4">
        <f t="shared" si="22"/>
        <v>296.18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</row>
    <row r="165" spans="2:247" s="60" customFormat="1" ht="70.5" customHeight="1" thickBot="1" x14ac:dyDescent="0.25">
      <c r="B165" s="167"/>
      <c r="C165" s="169" t="s">
        <v>447</v>
      </c>
      <c r="D165" s="35">
        <v>215</v>
      </c>
      <c r="E165" s="36">
        <f t="shared" si="28"/>
        <v>172</v>
      </c>
      <c r="F165" s="36">
        <f t="shared" si="29"/>
        <v>161.25</v>
      </c>
      <c r="G165" s="36">
        <f t="shared" si="30"/>
        <v>150.5</v>
      </c>
      <c r="H165" s="36">
        <f t="shared" si="31"/>
        <v>139.75</v>
      </c>
      <c r="I165" s="37">
        <f t="shared" si="32"/>
        <v>129</v>
      </c>
      <c r="J165" s="170"/>
      <c r="K165" s="121"/>
      <c r="L165" s="3"/>
      <c r="M165" s="4">
        <f t="shared" si="22"/>
        <v>253.7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</row>
    <row r="166" spans="2:247" s="60" customFormat="1" ht="78.75" customHeight="1" thickBot="1" x14ac:dyDescent="0.25">
      <c r="B166" s="167"/>
      <c r="C166" s="168" t="s">
        <v>448</v>
      </c>
      <c r="D166" s="38">
        <v>384.5</v>
      </c>
      <c r="E166" s="39">
        <f t="shared" si="28"/>
        <v>307.60000000000002</v>
      </c>
      <c r="F166" s="39">
        <f t="shared" si="29"/>
        <v>288.375</v>
      </c>
      <c r="G166" s="39">
        <f t="shared" si="30"/>
        <v>269.14999999999998</v>
      </c>
      <c r="H166" s="39">
        <f t="shared" si="31"/>
        <v>249.92500000000001</v>
      </c>
      <c r="I166" s="40">
        <f t="shared" si="32"/>
        <v>230.7</v>
      </c>
      <c r="J166" s="145"/>
      <c r="K166" s="117"/>
      <c r="L166" s="3"/>
      <c r="M166" s="4">
        <f t="shared" si="22"/>
        <v>453.71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</row>
    <row r="167" spans="2:247" s="60" customFormat="1" ht="75" customHeight="1" thickBot="1" x14ac:dyDescent="0.25">
      <c r="B167" s="167"/>
      <c r="C167" s="169" t="s">
        <v>449</v>
      </c>
      <c r="D167" s="35">
        <v>110</v>
      </c>
      <c r="E167" s="36">
        <f t="shared" si="28"/>
        <v>88</v>
      </c>
      <c r="F167" s="36">
        <f t="shared" si="29"/>
        <v>82.5</v>
      </c>
      <c r="G167" s="36">
        <f t="shared" si="30"/>
        <v>77</v>
      </c>
      <c r="H167" s="36">
        <f t="shared" si="31"/>
        <v>71.5</v>
      </c>
      <c r="I167" s="37">
        <f t="shared" si="32"/>
        <v>66</v>
      </c>
      <c r="J167" s="170"/>
      <c r="K167" s="121"/>
      <c r="L167" s="3"/>
      <c r="M167" s="4">
        <f t="shared" si="22"/>
        <v>129.80000000000001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</row>
    <row r="168" spans="2:247" s="60" customFormat="1" ht="70.5" customHeight="1" thickBot="1" x14ac:dyDescent="0.25">
      <c r="B168" s="167"/>
      <c r="C168" s="168" t="s">
        <v>450</v>
      </c>
      <c r="D168" s="38">
        <v>139</v>
      </c>
      <c r="E168" s="39">
        <f t="shared" si="28"/>
        <v>111.2</v>
      </c>
      <c r="F168" s="39">
        <f t="shared" si="29"/>
        <v>104.25</v>
      </c>
      <c r="G168" s="39">
        <f t="shared" si="30"/>
        <v>97.3</v>
      </c>
      <c r="H168" s="39">
        <f t="shared" si="31"/>
        <v>90.350000000000009</v>
      </c>
      <c r="I168" s="40">
        <f t="shared" si="32"/>
        <v>83.399999999999991</v>
      </c>
      <c r="J168" s="145"/>
      <c r="K168" s="117"/>
      <c r="L168" s="3"/>
      <c r="M168" s="4">
        <f t="shared" si="22"/>
        <v>164.02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</row>
    <row r="169" spans="2:247" s="60" customFormat="1" ht="67.5" customHeight="1" thickBot="1" x14ac:dyDescent="0.25">
      <c r="B169" s="167"/>
      <c r="C169" s="169" t="s">
        <v>451</v>
      </c>
      <c r="D169" s="35">
        <v>133</v>
      </c>
      <c r="E169" s="36">
        <f t="shared" si="28"/>
        <v>106.4</v>
      </c>
      <c r="F169" s="36">
        <f t="shared" si="29"/>
        <v>99.75</v>
      </c>
      <c r="G169" s="36">
        <f t="shared" si="30"/>
        <v>93.1</v>
      </c>
      <c r="H169" s="36">
        <f t="shared" si="31"/>
        <v>86.45</v>
      </c>
      <c r="I169" s="37">
        <f t="shared" si="32"/>
        <v>79.8</v>
      </c>
      <c r="J169" s="170"/>
      <c r="K169" s="121"/>
      <c r="L169" s="3"/>
      <c r="M169" s="4">
        <f t="shared" si="22"/>
        <v>156.94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</row>
    <row r="170" spans="2:247" s="60" customFormat="1" ht="77.25" customHeight="1" thickBot="1" x14ac:dyDescent="0.25">
      <c r="B170" s="167"/>
      <c r="C170" s="168" t="s">
        <v>452</v>
      </c>
      <c r="D170" s="38">
        <v>488.5</v>
      </c>
      <c r="E170" s="39">
        <f t="shared" si="28"/>
        <v>390.8</v>
      </c>
      <c r="F170" s="39">
        <f t="shared" si="29"/>
        <v>366.375</v>
      </c>
      <c r="G170" s="39">
        <f t="shared" si="30"/>
        <v>341.95</v>
      </c>
      <c r="H170" s="39">
        <f t="shared" si="31"/>
        <v>317.52500000000003</v>
      </c>
      <c r="I170" s="40">
        <f t="shared" si="32"/>
        <v>293.09999999999997</v>
      </c>
      <c r="J170" s="145"/>
      <c r="K170" s="117"/>
      <c r="L170" s="3"/>
      <c r="M170" s="4">
        <f t="shared" si="22"/>
        <v>576.42999999999995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</row>
    <row r="171" spans="2:247" s="60" customFormat="1" ht="73.5" customHeight="1" thickBot="1" x14ac:dyDescent="0.25">
      <c r="B171" s="167"/>
      <c r="C171" s="169" t="s">
        <v>453</v>
      </c>
      <c r="D171" s="35">
        <v>378</v>
      </c>
      <c r="E171" s="36">
        <f t="shared" si="28"/>
        <v>302.40000000000003</v>
      </c>
      <c r="F171" s="36">
        <f t="shared" si="29"/>
        <v>283.5</v>
      </c>
      <c r="G171" s="36">
        <f t="shared" si="30"/>
        <v>264.59999999999997</v>
      </c>
      <c r="H171" s="36">
        <f t="shared" si="31"/>
        <v>245.70000000000002</v>
      </c>
      <c r="I171" s="37">
        <f t="shared" si="32"/>
        <v>226.79999999999998</v>
      </c>
      <c r="J171" s="170"/>
      <c r="K171" s="121"/>
      <c r="L171" s="3"/>
      <c r="M171" s="4">
        <f t="shared" si="22"/>
        <v>446.03999999999996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</row>
    <row r="172" spans="2:247" s="60" customFormat="1" ht="71.25" customHeight="1" thickBot="1" x14ac:dyDescent="0.25">
      <c r="B172" s="167"/>
      <c r="C172" s="168" t="s">
        <v>454</v>
      </c>
      <c r="D172" s="38">
        <v>407</v>
      </c>
      <c r="E172" s="39">
        <f t="shared" si="28"/>
        <v>325.60000000000002</v>
      </c>
      <c r="F172" s="39">
        <f t="shared" si="29"/>
        <v>305.25</v>
      </c>
      <c r="G172" s="39">
        <f t="shared" si="30"/>
        <v>284.89999999999998</v>
      </c>
      <c r="H172" s="39">
        <f t="shared" si="31"/>
        <v>264.55</v>
      </c>
      <c r="I172" s="40">
        <f t="shared" si="32"/>
        <v>244.2</v>
      </c>
      <c r="J172" s="145"/>
      <c r="K172" s="117"/>
      <c r="L172" s="3"/>
      <c r="M172" s="4">
        <f t="shared" si="22"/>
        <v>480.26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</row>
    <row r="173" spans="2:247" s="60" customFormat="1" ht="93.75" customHeight="1" thickBot="1" x14ac:dyDescent="0.25">
      <c r="B173" s="167"/>
      <c r="C173" s="169" t="s">
        <v>455</v>
      </c>
      <c r="D173" s="35">
        <v>232.5</v>
      </c>
      <c r="E173" s="36">
        <f t="shared" si="28"/>
        <v>186</v>
      </c>
      <c r="F173" s="36">
        <f t="shared" si="29"/>
        <v>174.375</v>
      </c>
      <c r="G173" s="36">
        <f t="shared" si="30"/>
        <v>162.75</v>
      </c>
      <c r="H173" s="36">
        <f t="shared" si="31"/>
        <v>151.125</v>
      </c>
      <c r="I173" s="37">
        <f t="shared" si="32"/>
        <v>139.5</v>
      </c>
      <c r="J173" s="170"/>
      <c r="K173" s="121"/>
      <c r="L173" s="3"/>
      <c r="M173" s="4">
        <f t="shared" si="22"/>
        <v>274.35000000000002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</row>
    <row r="174" spans="2:247" s="60" customFormat="1" ht="96" customHeight="1" thickBot="1" x14ac:dyDescent="0.25">
      <c r="B174" s="167"/>
      <c r="C174" s="168" t="s">
        <v>456</v>
      </c>
      <c r="D174" s="38">
        <v>342</v>
      </c>
      <c r="E174" s="39">
        <f t="shared" si="28"/>
        <v>273.60000000000002</v>
      </c>
      <c r="F174" s="39">
        <f t="shared" si="29"/>
        <v>256.5</v>
      </c>
      <c r="G174" s="39">
        <f t="shared" si="30"/>
        <v>239.39999999999998</v>
      </c>
      <c r="H174" s="39">
        <f t="shared" si="31"/>
        <v>222.3</v>
      </c>
      <c r="I174" s="40">
        <f t="shared" si="32"/>
        <v>205.2</v>
      </c>
      <c r="J174" s="145"/>
      <c r="K174" s="117"/>
      <c r="L174" s="3"/>
      <c r="M174" s="4">
        <f t="shared" si="22"/>
        <v>403.56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</row>
    <row r="175" spans="2:247" s="60" customFormat="1" ht="94.5" customHeight="1" thickBot="1" x14ac:dyDescent="0.25">
      <c r="B175" s="167"/>
      <c r="C175" s="169" t="s">
        <v>457</v>
      </c>
      <c r="D175" s="35">
        <v>322</v>
      </c>
      <c r="E175" s="36">
        <f t="shared" si="28"/>
        <v>257.60000000000002</v>
      </c>
      <c r="F175" s="36">
        <f t="shared" si="29"/>
        <v>241.5</v>
      </c>
      <c r="G175" s="36">
        <f t="shared" si="30"/>
        <v>225.39999999999998</v>
      </c>
      <c r="H175" s="36">
        <f t="shared" si="31"/>
        <v>209.3</v>
      </c>
      <c r="I175" s="37">
        <f t="shared" si="32"/>
        <v>193.2</v>
      </c>
      <c r="J175" s="170"/>
      <c r="K175" s="121"/>
      <c r="L175" s="3"/>
      <c r="M175" s="4">
        <f t="shared" si="22"/>
        <v>379.96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</row>
    <row r="176" spans="2:247" s="60" customFormat="1" ht="94.5" customHeight="1" thickBot="1" x14ac:dyDescent="0.25">
      <c r="B176" s="167"/>
      <c r="C176" s="168" t="s">
        <v>458</v>
      </c>
      <c r="D176" s="38">
        <v>300</v>
      </c>
      <c r="E176" s="39">
        <f t="shared" si="28"/>
        <v>240</v>
      </c>
      <c r="F176" s="39">
        <f t="shared" si="29"/>
        <v>225</v>
      </c>
      <c r="G176" s="39">
        <f t="shared" si="30"/>
        <v>210</v>
      </c>
      <c r="H176" s="39">
        <f t="shared" si="31"/>
        <v>195</v>
      </c>
      <c r="I176" s="40">
        <f t="shared" si="32"/>
        <v>180</v>
      </c>
      <c r="J176" s="145"/>
      <c r="K176" s="117"/>
      <c r="L176" s="3"/>
      <c r="M176" s="4">
        <f t="shared" si="22"/>
        <v>354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</row>
    <row r="177" spans="2:247" s="78" customFormat="1" ht="25.5" customHeight="1" thickBot="1" x14ac:dyDescent="0.3">
      <c r="B177" s="452" t="s">
        <v>62</v>
      </c>
      <c r="C177" s="455"/>
      <c r="D177" s="455"/>
      <c r="E177" s="455"/>
      <c r="F177" s="455"/>
      <c r="G177" s="455"/>
      <c r="H177" s="455"/>
      <c r="I177" s="455"/>
      <c r="J177" s="455"/>
      <c r="K177" s="456"/>
      <c r="L177" s="126"/>
      <c r="M177" s="75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</row>
    <row r="178" spans="2:247" s="60" customFormat="1" ht="103.5" customHeight="1" thickBot="1" x14ac:dyDescent="0.25">
      <c r="B178" s="114"/>
      <c r="C178" s="122" t="s">
        <v>361</v>
      </c>
      <c r="D178" s="38">
        <v>525</v>
      </c>
      <c r="E178" s="39">
        <f>D178*0.8</f>
        <v>420</v>
      </c>
      <c r="F178" s="39">
        <f t="shared" ref="F178:F188" si="33">D178*0.75</f>
        <v>393.75</v>
      </c>
      <c r="G178" s="39">
        <f>D178*0.7</f>
        <v>367.5</v>
      </c>
      <c r="H178" s="39">
        <f>D178*0.65</f>
        <v>341.25</v>
      </c>
      <c r="I178" s="40">
        <f>D178*0.6</f>
        <v>315</v>
      </c>
      <c r="J178" s="145">
        <v>10</v>
      </c>
      <c r="K178" s="117"/>
      <c r="L178" s="3"/>
      <c r="M178" s="4">
        <f t="shared" si="22"/>
        <v>619.5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</row>
    <row r="179" spans="2:247" s="60" customFormat="1" ht="92.25" customHeight="1" thickBot="1" x14ac:dyDescent="0.25">
      <c r="B179" s="114"/>
      <c r="C179" s="119" t="s">
        <v>362</v>
      </c>
      <c r="D179" s="35">
        <v>525</v>
      </c>
      <c r="E179" s="36">
        <f t="shared" ref="E179:E200" si="34">D179*0.8</f>
        <v>420</v>
      </c>
      <c r="F179" s="36">
        <f t="shared" si="33"/>
        <v>393.75</v>
      </c>
      <c r="G179" s="36">
        <f t="shared" ref="G179:G200" si="35">D179*0.7</f>
        <v>367.5</v>
      </c>
      <c r="H179" s="36">
        <f t="shared" ref="H179:H200" si="36">D179*0.65</f>
        <v>341.25</v>
      </c>
      <c r="I179" s="37">
        <f t="shared" ref="I179:I200" si="37">D179*0.6</f>
        <v>315</v>
      </c>
      <c r="J179" s="170">
        <v>10</v>
      </c>
      <c r="K179" s="121"/>
      <c r="L179" s="3"/>
      <c r="M179" s="4">
        <f t="shared" si="22"/>
        <v>619.5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</row>
    <row r="180" spans="2:247" s="60" customFormat="1" ht="94.5" customHeight="1" thickBot="1" x14ac:dyDescent="0.25">
      <c r="B180" s="114"/>
      <c r="C180" s="122" t="s">
        <v>459</v>
      </c>
      <c r="D180" s="38">
        <v>413</v>
      </c>
      <c r="E180" s="39">
        <f t="shared" si="34"/>
        <v>330.40000000000003</v>
      </c>
      <c r="F180" s="39">
        <f t="shared" si="33"/>
        <v>309.75</v>
      </c>
      <c r="G180" s="39">
        <f t="shared" si="35"/>
        <v>289.09999999999997</v>
      </c>
      <c r="H180" s="39">
        <f t="shared" si="36"/>
        <v>268.45</v>
      </c>
      <c r="I180" s="40">
        <f t="shared" si="37"/>
        <v>247.79999999999998</v>
      </c>
      <c r="J180" s="145">
        <v>20</v>
      </c>
      <c r="K180" s="117"/>
      <c r="L180" s="3"/>
      <c r="M180" s="4">
        <f t="shared" si="22"/>
        <v>487.34000000000003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</row>
    <row r="181" spans="2:247" s="60" customFormat="1" ht="93" customHeight="1" thickBot="1" x14ac:dyDescent="0.25">
      <c r="B181" s="114"/>
      <c r="C181" s="119" t="s">
        <v>460</v>
      </c>
      <c r="D181" s="35">
        <v>358</v>
      </c>
      <c r="E181" s="36">
        <f t="shared" si="34"/>
        <v>286.40000000000003</v>
      </c>
      <c r="F181" s="36">
        <f t="shared" si="33"/>
        <v>268.5</v>
      </c>
      <c r="G181" s="36">
        <f t="shared" si="35"/>
        <v>250.6</v>
      </c>
      <c r="H181" s="36">
        <f t="shared" si="36"/>
        <v>232.70000000000002</v>
      </c>
      <c r="I181" s="37">
        <f t="shared" si="37"/>
        <v>214.79999999999998</v>
      </c>
      <c r="J181" s="170">
        <v>10</v>
      </c>
      <c r="K181" s="121"/>
      <c r="L181" s="3"/>
      <c r="M181" s="4">
        <f t="shared" si="22"/>
        <v>422.44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</row>
    <row r="182" spans="2:247" s="60" customFormat="1" ht="94.5" customHeight="1" thickBot="1" x14ac:dyDescent="0.25">
      <c r="B182" s="114"/>
      <c r="C182" s="122" t="s">
        <v>461</v>
      </c>
      <c r="D182" s="38">
        <v>514</v>
      </c>
      <c r="E182" s="39">
        <f t="shared" si="34"/>
        <v>411.20000000000005</v>
      </c>
      <c r="F182" s="39">
        <f t="shared" si="33"/>
        <v>385.5</v>
      </c>
      <c r="G182" s="39">
        <f t="shared" si="35"/>
        <v>359.79999999999995</v>
      </c>
      <c r="H182" s="39">
        <f t="shared" si="36"/>
        <v>334.1</v>
      </c>
      <c r="I182" s="40">
        <f t="shared" si="37"/>
        <v>308.39999999999998</v>
      </c>
      <c r="J182" s="145">
        <v>10</v>
      </c>
      <c r="K182" s="117"/>
      <c r="L182" s="3"/>
      <c r="M182" s="4">
        <f t="shared" si="22"/>
        <v>606.52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</row>
    <row r="183" spans="2:247" s="60" customFormat="1" ht="94.5" customHeight="1" thickBot="1" x14ac:dyDescent="0.25">
      <c r="B183" s="114"/>
      <c r="C183" s="119" t="s">
        <v>462</v>
      </c>
      <c r="D183" s="35">
        <v>514</v>
      </c>
      <c r="E183" s="36">
        <f t="shared" si="34"/>
        <v>411.20000000000005</v>
      </c>
      <c r="F183" s="36">
        <f t="shared" si="33"/>
        <v>385.5</v>
      </c>
      <c r="G183" s="36">
        <f t="shared" si="35"/>
        <v>359.79999999999995</v>
      </c>
      <c r="H183" s="36">
        <f t="shared" si="36"/>
        <v>334.1</v>
      </c>
      <c r="I183" s="37">
        <f t="shared" si="37"/>
        <v>308.39999999999998</v>
      </c>
      <c r="J183" s="170">
        <v>10</v>
      </c>
      <c r="K183" s="121"/>
      <c r="L183" s="3"/>
      <c r="M183" s="4">
        <f t="shared" si="22"/>
        <v>606.52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</row>
    <row r="184" spans="2:247" s="60" customFormat="1" ht="85.5" customHeight="1" thickBot="1" x14ac:dyDescent="0.25">
      <c r="B184" s="114"/>
      <c r="C184" s="122" t="s">
        <v>463</v>
      </c>
      <c r="D184" s="38">
        <v>400.5</v>
      </c>
      <c r="E184" s="39">
        <f t="shared" si="34"/>
        <v>320.40000000000003</v>
      </c>
      <c r="F184" s="39">
        <f t="shared" si="33"/>
        <v>300.375</v>
      </c>
      <c r="G184" s="39">
        <f t="shared" si="35"/>
        <v>280.34999999999997</v>
      </c>
      <c r="H184" s="39">
        <f t="shared" si="36"/>
        <v>260.32499999999999</v>
      </c>
      <c r="I184" s="40">
        <f t="shared" si="37"/>
        <v>240.29999999999998</v>
      </c>
      <c r="J184" s="145">
        <v>20</v>
      </c>
      <c r="K184" s="117"/>
      <c r="L184" s="3"/>
      <c r="M184" s="4">
        <f t="shared" si="22"/>
        <v>472.59000000000003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</row>
    <row r="185" spans="2:247" s="60" customFormat="1" ht="87" customHeight="1" thickBot="1" x14ac:dyDescent="0.25">
      <c r="B185" s="114"/>
      <c r="C185" s="119" t="s">
        <v>464</v>
      </c>
      <c r="D185" s="35">
        <v>340.5</v>
      </c>
      <c r="E185" s="36">
        <f t="shared" si="34"/>
        <v>272.40000000000003</v>
      </c>
      <c r="F185" s="36">
        <f t="shared" si="33"/>
        <v>255.375</v>
      </c>
      <c r="G185" s="36">
        <f t="shared" si="35"/>
        <v>238.35</v>
      </c>
      <c r="H185" s="36">
        <f t="shared" si="36"/>
        <v>221.32500000000002</v>
      </c>
      <c r="I185" s="37">
        <f t="shared" si="37"/>
        <v>204.29999999999998</v>
      </c>
      <c r="J185" s="170">
        <v>20</v>
      </c>
      <c r="K185" s="121"/>
      <c r="L185" s="3"/>
      <c r="M185" s="4">
        <f t="shared" si="22"/>
        <v>401.79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</row>
    <row r="186" spans="2:247" s="60" customFormat="1" ht="81" customHeight="1" thickBot="1" x14ac:dyDescent="0.25">
      <c r="B186" s="114"/>
      <c r="C186" s="122" t="s">
        <v>465</v>
      </c>
      <c r="D186" s="38">
        <v>259.5</v>
      </c>
      <c r="E186" s="39">
        <f t="shared" si="34"/>
        <v>207.60000000000002</v>
      </c>
      <c r="F186" s="39">
        <f t="shared" si="33"/>
        <v>194.625</v>
      </c>
      <c r="G186" s="39">
        <f t="shared" si="35"/>
        <v>181.64999999999998</v>
      </c>
      <c r="H186" s="39">
        <f t="shared" si="36"/>
        <v>168.67500000000001</v>
      </c>
      <c r="I186" s="40">
        <f t="shared" si="37"/>
        <v>155.69999999999999</v>
      </c>
      <c r="J186" s="145">
        <v>30</v>
      </c>
      <c r="K186" s="117"/>
      <c r="L186" s="3"/>
      <c r="M186" s="4">
        <f t="shared" ref="M186:M249" si="38">D186+D186*18%</f>
        <v>306.20999999999998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</row>
    <row r="187" spans="2:247" s="60" customFormat="1" ht="102.75" customHeight="1" thickBot="1" x14ac:dyDescent="0.25">
      <c r="B187" s="114"/>
      <c r="C187" s="119" t="s">
        <v>466</v>
      </c>
      <c r="D187" s="35">
        <v>283</v>
      </c>
      <c r="E187" s="36">
        <f t="shared" si="34"/>
        <v>226.4</v>
      </c>
      <c r="F187" s="36">
        <f t="shared" si="33"/>
        <v>212.25</v>
      </c>
      <c r="G187" s="36">
        <f t="shared" si="35"/>
        <v>198.1</v>
      </c>
      <c r="H187" s="36">
        <f t="shared" si="36"/>
        <v>183.95000000000002</v>
      </c>
      <c r="I187" s="37">
        <f t="shared" si="37"/>
        <v>169.79999999999998</v>
      </c>
      <c r="J187" s="170">
        <v>30</v>
      </c>
      <c r="K187" s="121"/>
      <c r="L187" s="3"/>
      <c r="M187" s="4">
        <f t="shared" si="38"/>
        <v>333.94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</row>
    <row r="188" spans="2:247" s="60" customFormat="1" ht="93" customHeight="1" thickBot="1" x14ac:dyDescent="0.25">
      <c r="B188" s="114"/>
      <c r="C188" s="122" t="s">
        <v>467</v>
      </c>
      <c r="D188" s="38">
        <v>506</v>
      </c>
      <c r="E188" s="39">
        <f t="shared" si="34"/>
        <v>404.8</v>
      </c>
      <c r="F188" s="39">
        <f t="shared" si="33"/>
        <v>379.5</v>
      </c>
      <c r="G188" s="39">
        <f t="shared" si="35"/>
        <v>354.2</v>
      </c>
      <c r="H188" s="39">
        <f t="shared" si="36"/>
        <v>328.90000000000003</v>
      </c>
      <c r="I188" s="40">
        <f t="shared" si="37"/>
        <v>303.59999999999997</v>
      </c>
      <c r="J188" s="145">
        <v>20</v>
      </c>
      <c r="K188" s="117"/>
      <c r="L188" s="3"/>
      <c r="M188" s="4">
        <f t="shared" si="38"/>
        <v>597.08000000000004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</row>
    <row r="189" spans="2:247" s="78" customFormat="1" ht="25.5" customHeight="1" thickBot="1" x14ac:dyDescent="0.3">
      <c r="B189" s="452" t="s">
        <v>363</v>
      </c>
      <c r="C189" s="455"/>
      <c r="D189" s="455"/>
      <c r="E189" s="455"/>
      <c r="F189" s="455"/>
      <c r="G189" s="455"/>
      <c r="H189" s="455"/>
      <c r="I189" s="455"/>
      <c r="J189" s="455"/>
      <c r="K189" s="456"/>
      <c r="L189" s="126"/>
      <c r="M189" s="75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</row>
    <row r="190" spans="2:247" s="60" customFormat="1" ht="87.75" customHeight="1" thickBot="1" x14ac:dyDescent="0.25">
      <c r="B190" s="193"/>
      <c r="C190" s="194" t="s">
        <v>468</v>
      </c>
      <c r="D190" s="195">
        <v>578</v>
      </c>
      <c r="E190" s="196">
        <f t="shared" ref="E190:E197" si="39">D190*0.8</f>
        <v>462.40000000000003</v>
      </c>
      <c r="F190" s="196">
        <f t="shared" ref="F190:F197" si="40">D190*0.75</f>
        <v>433.5</v>
      </c>
      <c r="G190" s="196">
        <f t="shared" ref="G190:G197" si="41">D190*0.7</f>
        <v>404.59999999999997</v>
      </c>
      <c r="H190" s="196">
        <f t="shared" ref="H190:H197" si="42">D190*0.65</f>
        <v>375.7</v>
      </c>
      <c r="I190" s="213">
        <f t="shared" ref="I190:I197" si="43">D190*0.6</f>
        <v>346.8</v>
      </c>
      <c r="J190" s="215">
        <v>8</v>
      </c>
      <c r="K190" s="198"/>
      <c r="L190" s="171"/>
      <c r="M190" s="4">
        <f t="shared" si="38"/>
        <v>682.04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</row>
    <row r="191" spans="2:247" s="60" customFormat="1" ht="92.25" customHeight="1" thickBot="1" x14ac:dyDescent="0.25">
      <c r="B191" s="193"/>
      <c r="C191" s="199" t="s">
        <v>469</v>
      </c>
      <c r="D191" s="200">
        <v>814</v>
      </c>
      <c r="E191" s="201">
        <f t="shared" si="39"/>
        <v>651.20000000000005</v>
      </c>
      <c r="F191" s="201">
        <f t="shared" si="40"/>
        <v>610.5</v>
      </c>
      <c r="G191" s="201">
        <f t="shared" si="41"/>
        <v>569.79999999999995</v>
      </c>
      <c r="H191" s="201">
        <f t="shared" si="42"/>
        <v>529.1</v>
      </c>
      <c r="I191" s="214">
        <f t="shared" si="43"/>
        <v>488.4</v>
      </c>
      <c r="J191" s="216">
        <v>8</v>
      </c>
      <c r="K191" s="203"/>
      <c r="L191" s="171"/>
      <c r="M191" s="4">
        <f t="shared" si="38"/>
        <v>960.52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</row>
    <row r="192" spans="2:247" s="60" customFormat="1" ht="99.75" customHeight="1" thickBot="1" x14ac:dyDescent="0.25">
      <c r="B192" s="193"/>
      <c r="C192" s="194" t="s">
        <v>470</v>
      </c>
      <c r="D192" s="195">
        <v>814</v>
      </c>
      <c r="E192" s="196">
        <f t="shared" si="39"/>
        <v>651.20000000000005</v>
      </c>
      <c r="F192" s="196">
        <f t="shared" si="40"/>
        <v>610.5</v>
      </c>
      <c r="G192" s="196">
        <f t="shared" si="41"/>
        <v>569.79999999999995</v>
      </c>
      <c r="H192" s="196">
        <f t="shared" si="42"/>
        <v>529.1</v>
      </c>
      <c r="I192" s="213">
        <f t="shared" si="43"/>
        <v>488.4</v>
      </c>
      <c r="J192" s="215">
        <v>8</v>
      </c>
      <c r="K192" s="198"/>
      <c r="L192" s="171"/>
      <c r="M192" s="4">
        <f t="shared" si="38"/>
        <v>960.52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</row>
    <row r="193" spans="2:247" s="60" customFormat="1" ht="81" customHeight="1" thickBot="1" x14ac:dyDescent="0.25">
      <c r="B193" s="193"/>
      <c r="C193" s="199" t="s">
        <v>471</v>
      </c>
      <c r="D193" s="200">
        <v>460</v>
      </c>
      <c r="E193" s="201">
        <f t="shared" si="39"/>
        <v>368</v>
      </c>
      <c r="F193" s="201">
        <f t="shared" si="40"/>
        <v>345</v>
      </c>
      <c r="G193" s="201">
        <f t="shared" si="41"/>
        <v>322</v>
      </c>
      <c r="H193" s="201">
        <f t="shared" si="42"/>
        <v>299</v>
      </c>
      <c r="I193" s="214">
        <f t="shared" si="43"/>
        <v>276</v>
      </c>
      <c r="J193" s="216">
        <v>8</v>
      </c>
      <c r="K193" s="203"/>
      <c r="L193" s="171"/>
      <c r="M193" s="4">
        <f t="shared" si="38"/>
        <v>542.79999999999995</v>
      </c>
      <c r="N193" s="1"/>
      <c r="O193" s="1"/>
      <c r="P193" s="1"/>
      <c r="Q193" s="1"/>
      <c r="R193" s="1"/>
      <c r="S193" s="1" t="s">
        <v>10</v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</row>
    <row r="194" spans="2:247" s="60" customFormat="1" ht="78.75" customHeight="1" thickBot="1" x14ac:dyDescent="0.25">
      <c r="B194" s="193"/>
      <c r="C194" s="194" t="s">
        <v>472</v>
      </c>
      <c r="D194" s="195">
        <v>460</v>
      </c>
      <c r="E194" s="196">
        <f t="shared" si="39"/>
        <v>368</v>
      </c>
      <c r="F194" s="196">
        <f t="shared" si="40"/>
        <v>345</v>
      </c>
      <c r="G194" s="196">
        <f t="shared" si="41"/>
        <v>322</v>
      </c>
      <c r="H194" s="196">
        <f t="shared" si="42"/>
        <v>299</v>
      </c>
      <c r="I194" s="213">
        <f t="shared" si="43"/>
        <v>276</v>
      </c>
      <c r="J194" s="215">
        <v>8</v>
      </c>
      <c r="K194" s="198"/>
      <c r="L194" s="171"/>
      <c r="M194" s="4">
        <f t="shared" si="38"/>
        <v>542.79999999999995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</row>
    <row r="195" spans="2:247" s="60" customFormat="1" ht="90" customHeight="1" thickBot="1" x14ac:dyDescent="0.25">
      <c r="B195" s="193"/>
      <c r="C195" s="199" t="s">
        <v>473</v>
      </c>
      <c r="D195" s="200">
        <v>578</v>
      </c>
      <c r="E195" s="201">
        <f t="shared" si="39"/>
        <v>462.40000000000003</v>
      </c>
      <c r="F195" s="201">
        <f t="shared" si="40"/>
        <v>433.5</v>
      </c>
      <c r="G195" s="201">
        <f t="shared" si="41"/>
        <v>404.59999999999997</v>
      </c>
      <c r="H195" s="201">
        <f t="shared" si="42"/>
        <v>375.7</v>
      </c>
      <c r="I195" s="214">
        <f t="shared" si="43"/>
        <v>346.8</v>
      </c>
      <c r="J195" s="216">
        <v>8</v>
      </c>
      <c r="K195" s="203"/>
      <c r="L195" s="171"/>
      <c r="M195" s="4">
        <f t="shared" si="38"/>
        <v>682.04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</row>
    <row r="196" spans="2:247" s="60" customFormat="1" ht="72" customHeight="1" thickBot="1" x14ac:dyDescent="0.25">
      <c r="B196" s="193"/>
      <c r="C196" s="194" t="s">
        <v>474</v>
      </c>
      <c r="D196" s="195">
        <v>531</v>
      </c>
      <c r="E196" s="196">
        <f t="shared" si="39"/>
        <v>424.8</v>
      </c>
      <c r="F196" s="196">
        <f t="shared" si="40"/>
        <v>398.25</v>
      </c>
      <c r="G196" s="196">
        <f t="shared" si="41"/>
        <v>371.7</v>
      </c>
      <c r="H196" s="196">
        <f t="shared" si="42"/>
        <v>345.15000000000003</v>
      </c>
      <c r="I196" s="213">
        <f t="shared" si="43"/>
        <v>318.59999999999997</v>
      </c>
      <c r="J196" s="215">
        <v>8</v>
      </c>
      <c r="K196" s="198"/>
      <c r="L196" s="171"/>
      <c r="M196" s="4">
        <f t="shared" si="38"/>
        <v>626.58000000000004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</row>
    <row r="197" spans="2:247" s="60" customFormat="1" ht="69.75" customHeight="1" thickBot="1" x14ac:dyDescent="0.25">
      <c r="B197" s="193"/>
      <c r="C197" s="194" t="s">
        <v>475</v>
      </c>
      <c r="D197" s="195">
        <v>531</v>
      </c>
      <c r="E197" s="196">
        <f t="shared" si="39"/>
        <v>424.8</v>
      </c>
      <c r="F197" s="196">
        <f t="shared" si="40"/>
        <v>398.25</v>
      </c>
      <c r="G197" s="196">
        <f t="shared" si="41"/>
        <v>371.7</v>
      </c>
      <c r="H197" s="196">
        <f t="shared" si="42"/>
        <v>345.15000000000003</v>
      </c>
      <c r="I197" s="213">
        <f t="shared" si="43"/>
        <v>318.59999999999997</v>
      </c>
      <c r="J197" s="215">
        <v>8</v>
      </c>
      <c r="K197" s="198"/>
      <c r="L197" s="171"/>
      <c r="M197" s="4">
        <f t="shared" si="38"/>
        <v>626.58000000000004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</row>
    <row r="198" spans="2:247" s="78" customFormat="1" ht="25.5" customHeight="1" thickBot="1" x14ac:dyDescent="0.3">
      <c r="B198" s="452" t="s">
        <v>63</v>
      </c>
      <c r="C198" s="455"/>
      <c r="D198" s="455"/>
      <c r="E198" s="455"/>
      <c r="F198" s="455"/>
      <c r="G198" s="455"/>
      <c r="H198" s="455"/>
      <c r="I198" s="455"/>
      <c r="J198" s="455"/>
      <c r="K198" s="456"/>
      <c r="L198" s="126"/>
      <c r="M198" s="75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</row>
    <row r="199" spans="2:247" s="60" customFormat="1" ht="94.5" customHeight="1" thickBot="1" x14ac:dyDescent="0.25">
      <c r="B199" s="114"/>
      <c r="C199" s="122" t="s">
        <v>519</v>
      </c>
      <c r="D199" s="204">
        <v>142</v>
      </c>
      <c r="E199" s="39">
        <f t="shared" si="34"/>
        <v>113.60000000000001</v>
      </c>
      <c r="F199" s="39">
        <f t="shared" ref="F199:F206" si="44">D199*0.75</f>
        <v>106.5</v>
      </c>
      <c r="G199" s="39">
        <f t="shared" si="35"/>
        <v>99.399999999999991</v>
      </c>
      <c r="H199" s="39">
        <f t="shared" si="36"/>
        <v>92.3</v>
      </c>
      <c r="I199" s="39">
        <f t="shared" si="37"/>
        <v>85.2</v>
      </c>
      <c r="J199" s="205">
        <v>50</v>
      </c>
      <c r="K199" s="117"/>
      <c r="L199" s="3"/>
      <c r="M199" s="4">
        <f t="shared" si="38"/>
        <v>167.56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</row>
    <row r="200" spans="2:247" s="60" customFormat="1" ht="95.25" customHeight="1" thickBot="1" x14ac:dyDescent="0.25">
      <c r="B200" s="114"/>
      <c r="C200" s="119" t="s">
        <v>520</v>
      </c>
      <c r="D200" s="144">
        <v>142</v>
      </c>
      <c r="E200" s="206">
        <f t="shared" si="34"/>
        <v>113.60000000000001</v>
      </c>
      <c r="F200" s="206">
        <f t="shared" si="44"/>
        <v>106.5</v>
      </c>
      <c r="G200" s="206">
        <f t="shared" si="35"/>
        <v>99.399999999999991</v>
      </c>
      <c r="H200" s="206">
        <f t="shared" si="36"/>
        <v>92.3</v>
      </c>
      <c r="I200" s="206">
        <f t="shared" si="37"/>
        <v>85.2</v>
      </c>
      <c r="J200" s="207">
        <v>50</v>
      </c>
      <c r="K200" s="121"/>
      <c r="L200" s="3"/>
      <c r="M200" s="4">
        <f t="shared" si="38"/>
        <v>167.56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</row>
    <row r="201" spans="2:247" s="60" customFormat="1" ht="94.5" customHeight="1" thickBot="1" x14ac:dyDescent="0.25">
      <c r="B201" s="114"/>
      <c r="C201" s="122" t="s">
        <v>521</v>
      </c>
      <c r="D201" s="204">
        <v>142</v>
      </c>
      <c r="E201" s="208">
        <f t="shared" ref="E201:E206" si="45">D201*0.8</f>
        <v>113.60000000000001</v>
      </c>
      <c r="F201" s="208">
        <f t="shared" si="44"/>
        <v>106.5</v>
      </c>
      <c r="G201" s="208">
        <f t="shared" ref="G201:G206" si="46">D201*0.7</f>
        <v>99.399999999999991</v>
      </c>
      <c r="H201" s="208">
        <f t="shared" ref="H201:H206" si="47">D201*0.65</f>
        <v>92.3</v>
      </c>
      <c r="I201" s="208">
        <f t="shared" ref="I201:I206" si="48">D201*0.6</f>
        <v>85.2</v>
      </c>
      <c r="J201" s="205">
        <v>50</v>
      </c>
      <c r="K201" s="117"/>
      <c r="L201" s="3"/>
      <c r="M201" s="4">
        <f t="shared" si="38"/>
        <v>167.56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</row>
    <row r="202" spans="2:247" s="60" customFormat="1" ht="93.75" customHeight="1" thickBot="1" x14ac:dyDescent="0.25">
      <c r="B202" s="114"/>
      <c r="C202" s="119" t="s">
        <v>522</v>
      </c>
      <c r="D202" s="144">
        <v>224</v>
      </c>
      <c r="E202" s="206">
        <f t="shared" si="45"/>
        <v>179.20000000000002</v>
      </c>
      <c r="F202" s="206">
        <f t="shared" si="44"/>
        <v>168</v>
      </c>
      <c r="G202" s="206">
        <f t="shared" si="46"/>
        <v>156.79999999999998</v>
      </c>
      <c r="H202" s="206">
        <f t="shared" si="47"/>
        <v>145.6</v>
      </c>
      <c r="I202" s="206">
        <f t="shared" si="48"/>
        <v>134.4</v>
      </c>
      <c r="J202" s="207">
        <v>50</v>
      </c>
      <c r="K202" s="121"/>
      <c r="L202" s="3"/>
      <c r="M202" s="4">
        <f t="shared" si="38"/>
        <v>264.32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</row>
    <row r="203" spans="2:247" s="60" customFormat="1" ht="93.75" customHeight="1" thickBot="1" x14ac:dyDescent="0.25">
      <c r="B203" s="114"/>
      <c r="C203" s="122" t="s">
        <v>523</v>
      </c>
      <c r="D203" s="204">
        <v>224</v>
      </c>
      <c r="E203" s="208">
        <f t="shared" si="45"/>
        <v>179.20000000000002</v>
      </c>
      <c r="F203" s="208">
        <f t="shared" si="44"/>
        <v>168</v>
      </c>
      <c r="G203" s="208">
        <f t="shared" si="46"/>
        <v>156.79999999999998</v>
      </c>
      <c r="H203" s="208">
        <f t="shared" si="47"/>
        <v>145.6</v>
      </c>
      <c r="I203" s="208">
        <f t="shared" si="48"/>
        <v>134.4</v>
      </c>
      <c r="J203" s="205">
        <v>50</v>
      </c>
      <c r="K203" s="117"/>
      <c r="L203" s="3"/>
      <c r="M203" s="4">
        <f t="shared" si="38"/>
        <v>264.32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</row>
    <row r="204" spans="2:247" s="60" customFormat="1" ht="105.75" customHeight="1" thickBot="1" x14ac:dyDescent="0.25">
      <c r="B204" s="114"/>
      <c r="C204" s="119" t="s">
        <v>524</v>
      </c>
      <c r="D204" s="144">
        <v>189</v>
      </c>
      <c r="E204" s="206">
        <f t="shared" si="45"/>
        <v>151.20000000000002</v>
      </c>
      <c r="F204" s="206">
        <f t="shared" si="44"/>
        <v>141.75</v>
      </c>
      <c r="G204" s="206">
        <f t="shared" si="46"/>
        <v>132.29999999999998</v>
      </c>
      <c r="H204" s="206">
        <f t="shared" si="47"/>
        <v>122.85000000000001</v>
      </c>
      <c r="I204" s="206">
        <f t="shared" si="48"/>
        <v>113.39999999999999</v>
      </c>
      <c r="J204" s="207">
        <v>50</v>
      </c>
      <c r="K204" s="121"/>
      <c r="L204" s="3"/>
      <c r="M204" s="4">
        <f t="shared" si="38"/>
        <v>223.01999999999998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</row>
    <row r="205" spans="2:247" s="172" customFormat="1" ht="99" customHeight="1" thickBot="1" x14ac:dyDescent="0.25">
      <c r="B205" s="193"/>
      <c r="C205" s="194" t="s">
        <v>525</v>
      </c>
      <c r="D205" s="211">
        <v>224</v>
      </c>
      <c r="E205" s="212">
        <f t="shared" si="45"/>
        <v>179.20000000000002</v>
      </c>
      <c r="F205" s="212">
        <f t="shared" si="44"/>
        <v>168</v>
      </c>
      <c r="G205" s="212">
        <f t="shared" si="46"/>
        <v>156.79999999999998</v>
      </c>
      <c r="H205" s="212">
        <f t="shared" si="47"/>
        <v>145.6</v>
      </c>
      <c r="I205" s="212">
        <f t="shared" si="48"/>
        <v>134.4</v>
      </c>
      <c r="J205" s="197">
        <v>50</v>
      </c>
      <c r="K205" s="198"/>
      <c r="L205" s="171"/>
      <c r="M205" s="4">
        <f t="shared" si="38"/>
        <v>264.32</v>
      </c>
      <c r="N205" s="143"/>
      <c r="O205" s="143"/>
      <c r="P205" s="143"/>
      <c r="Q205" s="143"/>
      <c r="R205" s="143"/>
      <c r="S205" s="143"/>
      <c r="T205" s="143"/>
      <c r="U205" s="143"/>
      <c r="V205" s="143" t="s">
        <v>10</v>
      </c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</row>
    <row r="206" spans="2:247" s="172" customFormat="1" ht="89.25" customHeight="1" thickBot="1" x14ac:dyDescent="0.25">
      <c r="B206" s="193"/>
      <c r="C206" s="199" t="s">
        <v>526</v>
      </c>
      <c r="D206" s="209">
        <v>224</v>
      </c>
      <c r="E206" s="210">
        <f t="shared" si="45"/>
        <v>179.20000000000002</v>
      </c>
      <c r="F206" s="210">
        <f t="shared" si="44"/>
        <v>168</v>
      </c>
      <c r="G206" s="210">
        <f t="shared" si="46"/>
        <v>156.79999999999998</v>
      </c>
      <c r="H206" s="210">
        <f t="shared" si="47"/>
        <v>145.6</v>
      </c>
      <c r="I206" s="210">
        <f t="shared" si="48"/>
        <v>134.4</v>
      </c>
      <c r="J206" s="202">
        <v>50</v>
      </c>
      <c r="K206" s="203"/>
      <c r="L206" s="171"/>
      <c r="M206" s="4">
        <f t="shared" si="38"/>
        <v>264.32</v>
      </c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</row>
    <row r="207" spans="2:247" s="60" customFormat="1" ht="25.5" customHeight="1" thickBot="1" x14ac:dyDescent="0.25">
      <c r="B207" s="452" t="s">
        <v>364</v>
      </c>
      <c r="C207" s="455"/>
      <c r="D207" s="455"/>
      <c r="E207" s="455"/>
      <c r="F207" s="455"/>
      <c r="G207" s="455"/>
      <c r="H207" s="455"/>
      <c r="I207" s="455"/>
      <c r="J207" s="455"/>
      <c r="K207" s="456"/>
      <c r="L207" s="173"/>
      <c r="M207" s="4"/>
      <c r="N207" s="1"/>
      <c r="O207" s="1"/>
      <c r="P207" s="1"/>
      <c r="Q207" s="1"/>
      <c r="R207" s="1"/>
      <c r="S207" s="1"/>
      <c r="T207" s="1"/>
      <c r="U207" s="1" t="s">
        <v>49</v>
      </c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</row>
    <row r="208" spans="2:247" s="60" customFormat="1" ht="93" customHeight="1" thickBot="1" x14ac:dyDescent="0.25">
      <c r="B208" s="114"/>
      <c r="C208" s="119" t="s">
        <v>527</v>
      </c>
      <c r="D208" s="144">
        <v>241</v>
      </c>
      <c r="E208" s="206">
        <f t="shared" ref="E208:E255" si="49">D208*0.8</f>
        <v>192.8</v>
      </c>
      <c r="F208" s="206">
        <f t="shared" ref="F208:F255" si="50">D208*0.75</f>
        <v>180.75</v>
      </c>
      <c r="G208" s="206">
        <f t="shared" ref="G208:G255" si="51">D208*0.7</f>
        <v>168.7</v>
      </c>
      <c r="H208" s="206">
        <f t="shared" ref="H208:H255" si="52">D208*0.65</f>
        <v>156.65</v>
      </c>
      <c r="I208" s="217">
        <f t="shared" ref="I208:I255" si="53">D208*0.6</f>
        <v>144.6</v>
      </c>
      <c r="J208" s="219">
        <v>15</v>
      </c>
      <c r="K208" s="220"/>
      <c r="L208" s="3"/>
      <c r="M208" s="4">
        <f t="shared" si="38"/>
        <v>284.38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</row>
    <row r="209" spans="2:247" s="60" customFormat="1" ht="94.5" customHeight="1" thickBot="1" x14ac:dyDescent="0.25">
      <c r="B209" s="114"/>
      <c r="C209" s="122" t="s">
        <v>528</v>
      </c>
      <c r="D209" s="204">
        <v>311.5</v>
      </c>
      <c r="E209" s="208">
        <f t="shared" si="49"/>
        <v>249.20000000000002</v>
      </c>
      <c r="F209" s="208">
        <f t="shared" si="50"/>
        <v>233.625</v>
      </c>
      <c r="G209" s="208">
        <f t="shared" si="51"/>
        <v>218.04999999999998</v>
      </c>
      <c r="H209" s="208">
        <f t="shared" si="52"/>
        <v>202.47499999999999</v>
      </c>
      <c r="I209" s="218">
        <f t="shared" si="53"/>
        <v>186.9</v>
      </c>
      <c r="J209" s="145">
        <v>20</v>
      </c>
      <c r="K209" s="117"/>
      <c r="L209" s="3"/>
      <c r="M209" s="4">
        <f t="shared" si="38"/>
        <v>367.57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</row>
    <row r="210" spans="2:247" s="60" customFormat="1" ht="95.25" customHeight="1" thickBot="1" x14ac:dyDescent="0.25">
      <c r="B210" s="114"/>
      <c r="C210" s="119" t="s">
        <v>529</v>
      </c>
      <c r="D210" s="144">
        <v>311.5</v>
      </c>
      <c r="E210" s="206">
        <f t="shared" si="49"/>
        <v>249.20000000000002</v>
      </c>
      <c r="F210" s="206">
        <f t="shared" si="50"/>
        <v>233.625</v>
      </c>
      <c r="G210" s="206">
        <f t="shared" si="51"/>
        <v>218.04999999999998</v>
      </c>
      <c r="H210" s="206">
        <f t="shared" si="52"/>
        <v>202.47499999999999</v>
      </c>
      <c r="I210" s="217">
        <f t="shared" si="53"/>
        <v>186.9</v>
      </c>
      <c r="J210" s="170">
        <v>20</v>
      </c>
      <c r="K210" s="121"/>
      <c r="L210" s="3"/>
      <c r="M210" s="4">
        <f t="shared" si="38"/>
        <v>367.57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</row>
    <row r="211" spans="2:247" s="60" customFormat="1" ht="93" customHeight="1" thickBot="1" x14ac:dyDescent="0.25">
      <c r="B211" s="114"/>
      <c r="C211" s="122" t="s">
        <v>530</v>
      </c>
      <c r="D211" s="204">
        <v>311.5</v>
      </c>
      <c r="E211" s="208">
        <f t="shared" si="49"/>
        <v>249.20000000000002</v>
      </c>
      <c r="F211" s="208">
        <f t="shared" si="50"/>
        <v>233.625</v>
      </c>
      <c r="G211" s="208">
        <f t="shared" si="51"/>
        <v>218.04999999999998</v>
      </c>
      <c r="H211" s="208">
        <f t="shared" si="52"/>
        <v>202.47499999999999</v>
      </c>
      <c r="I211" s="218">
        <f t="shared" si="53"/>
        <v>186.9</v>
      </c>
      <c r="J211" s="145">
        <v>20</v>
      </c>
      <c r="K211" s="117"/>
      <c r="L211" s="3"/>
      <c r="M211" s="4">
        <f t="shared" si="38"/>
        <v>367.57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</row>
    <row r="212" spans="2:247" s="60" customFormat="1" ht="95.25" customHeight="1" thickBot="1" x14ac:dyDescent="0.25">
      <c r="B212" s="114"/>
      <c r="C212" s="119" t="s">
        <v>531</v>
      </c>
      <c r="D212" s="144">
        <v>249</v>
      </c>
      <c r="E212" s="206">
        <f t="shared" si="49"/>
        <v>199.20000000000002</v>
      </c>
      <c r="F212" s="206">
        <f t="shared" si="50"/>
        <v>186.75</v>
      </c>
      <c r="G212" s="206">
        <f t="shared" si="51"/>
        <v>174.29999999999998</v>
      </c>
      <c r="H212" s="206">
        <f t="shared" si="52"/>
        <v>161.85</v>
      </c>
      <c r="I212" s="217">
        <f t="shared" si="53"/>
        <v>149.4</v>
      </c>
      <c r="J212" s="170">
        <v>20</v>
      </c>
      <c r="K212" s="121"/>
      <c r="L212" s="3"/>
      <c r="M212" s="4">
        <f t="shared" si="38"/>
        <v>293.82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</row>
    <row r="213" spans="2:247" s="60" customFormat="1" ht="94.5" customHeight="1" thickBot="1" x14ac:dyDescent="0.25">
      <c r="B213" s="114"/>
      <c r="C213" s="122" t="s">
        <v>532</v>
      </c>
      <c r="D213" s="204">
        <v>311.5</v>
      </c>
      <c r="E213" s="208">
        <f t="shared" si="49"/>
        <v>249.20000000000002</v>
      </c>
      <c r="F213" s="208">
        <f t="shared" si="50"/>
        <v>233.625</v>
      </c>
      <c r="G213" s="208">
        <f t="shared" si="51"/>
        <v>218.04999999999998</v>
      </c>
      <c r="H213" s="208">
        <f t="shared" si="52"/>
        <v>202.47499999999999</v>
      </c>
      <c r="I213" s="218">
        <f t="shared" si="53"/>
        <v>186.9</v>
      </c>
      <c r="J213" s="145">
        <v>20</v>
      </c>
      <c r="K213" s="117"/>
      <c r="L213" s="3"/>
      <c r="M213" s="4">
        <f t="shared" si="38"/>
        <v>367.57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</row>
    <row r="214" spans="2:247" s="60" customFormat="1" ht="83.25" customHeight="1" thickBot="1" x14ac:dyDescent="0.25">
      <c r="B214" s="114"/>
      <c r="C214" s="119" t="s">
        <v>476</v>
      </c>
      <c r="D214" s="144">
        <v>354</v>
      </c>
      <c r="E214" s="206">
        <f t="shared" si="49"/>
        <v>283.2</v>
      </c>
      <c r="F214" s="206">
        <f t="shared" si="50"/>
        <v>265.5</v>
      </c>
      <c r="G214" s="206">
        <f t="shared" si="51"/>
        <v>247.79999999999998</v>
      </c>
      <c r="H214" s="206">
        <f t="shared" si="52"/>
        <v>230.1</v>
      </c>
      <c r="I214" s="217">
        <f t="shared" si="53"/>
        <v>212.4</v>
      </c>
      <c r="J214" s="170"/>
      <c r="K214" s="121"/>
      <c r="L214" s="3"/>
      <c r="M214" s="4">
        <f t="shared" si="38"/>
        <v>417.72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</row>
    <row r="215" spans="2:247" s="60" customFormat="1" ht="93.75" customHeight="1" thickBot="1" x14ac:dyDescent="0.25">
      <c r="B215" s="114"/>
      <c r="C215" s="122" t="s">
        <v>477</v>
      </c>
      <c r="D215" s="204">
        <v>259.5</v>
      </c>
      <c r="E215" s="208">
        <f t="shared" si="49"/>
        <v>207.60000000000002</v>
      </c>
      <c r="F215" s="208">
        <f t="shared" si="50"/>
        <v>194.625</v>
      </c>
      <c r="G215" s="208">
        <f t="shared" si="51"/>
        <v>181.64999999999998</v>
      </c>
      <c r="H215" s="208">
        <f t="shared" si="52"/>
        <v>168.67500000000001</v>
      </c>
      <c r="I215" s="218">
        <f t="shared" si="53"/>
        <v>155.69999999999999</v>
      </c>
      <c r="J215" s="145"/>
      <c r="K215" s="117"/>
      <c r="L215" s="3"/>
      <c r="M215" s="4">
        <f t="shared" si="38"/>
        <v>306.20999999999998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</row>
    <row r="216" spans="2:247" s="60" customFormat="1" ht="94.5" customHeight="1" thickBot="1" x14ac:dyDescent="0.25">
      <c r="B216" s="114"/>
      <c r="C216" s="119" t="s">
        <v>478</v>
      </c>
      <c r="D216" s="144">
        <v>347</v>
      </c>
      <c r="E216" s="206">
        <f t="shared" si="49"/>
        <v>277.60000000000002</v>
      </c>
      <c r="F216" s="206">
        <f t="shared" si="50"/>
        <v>260.25</v>
      </c>
      <c r="G216" s="206">
        <f t="shared" si="51"/>
        <v>242.89999999999998</v>
      </c>
      <c r="H216" s="206">
        <f t="shared" si="52"/>
        <v>225.55</v>
      </c>
      <c r="I216" s="217">
        <f t="shared" si="53"/>
        <v>208.2</v>
      </c>
      <c r="J216" s="170"/>
      <c r="K216" s="121"/>
      <c r="L216" s="3"/>
      <c r="M216" s="4">
        <f t="shared" si="38"/>
        <v>409.46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</row>
    <row r="217" spans="2:247" s="60" customFormat="1" ht="93.75" customHeight="1" thickBot="1" x14ac:dyDescent="0.25">
      <c r="B217" s="114"/>
      <c r="C217" s="122" t="s">
        <v>479</v>
      </c>
      <c r="D217" s="204">
        <v>337.5</v>
      </c>
      <c r="E217" s="208">
        <f t="shared" si="49"/>
        <v>270</v>
      </c>
      <c r="F217" s="208">
        <f t="shared" si="50"/>
        <v>253.125</v>
      </c>
      <c r="G217" s="208">
        <f t="shared" si="51"/>
        <v>236.24999999999997</v>
      </c>
      <c r="H217" s="208">
        <f t="shared" si="52"/>
        <v>219.375</v>
      </c>
      <c r="I217" s="218">
        <f t="shared" si="53"/>
        <v>202.5</v>
      </c>
      <c r="J217" s="145"/>
      <c r="K217" s="117"/>
      <c r="L217" s="3"/>
      <c r="M217" s="4">
        <f t="shared" si="38"/>
        <v>398.25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</row>
    <row r="218" spans="2:247" s="60" customFormat="1" ht="92.25" customHeight="1" thickBot="1" x14ac:dyDescent="0.25">
      <c r="B218" s="114"/>
      <c r="C218" s="119" t="s">
        <v>480</v>
      </c>
      <c r="D218" s="144">
        <v>377.5</v>
      </c>
      <c r="E218" s="206">
        <f t="shared" si="49"/>
        <v>302</v>
      </c>
      <c r="F218" s="206">
        <f t="shared" si="50"/>
        <v>283.125</v>
      </c>
      <c r="G218" s="206">
        <f t="shared" si="51"/>
        <v>264.25</v>
      </c>
      <c r="H218" s="206">
        <f t="shared" si="52"/>
        <v>245.375</v>
      </c>
      <c r="I218" s="217">
        <f t="shared" si="53"/>
        <v>226.5</v>
      </c>
      <c r="J218" s="170"/>
      <c r="K218" s="121"/>
      <c r="L218" s="3"/>
      <c r="M218" s="4">
        <f t="shared" si="38"/>
        <v>445.45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</row>
    <row r="219" spans="2:247" s="60" customFormat="1" ht="95.25" customHeight="1" thickBot="1" x14ac:dyDescent="0.25">
      <c r="B219" s="114"/>
      <c r="C219" s="122" t="s">
        <v>481</v>
      </c>
      <c r="D219" s="204">
        <v>259.5</v>
      </c>
      <c r="E219" s="208">
        <f t="shared" si="49"/>
        <v>207.60000000000002</v>
      </c>
      <c r="F219" s="208">
        <f t="shared" si="50"/>
        <v>194.625</v>
      </c>
      <c r="G219" s="208">
        <f t="shared" si="51"/>
        <v>181.64999999999998</v>
      </c>
      <c r="H219" s="208">
        <f t="shared" si="52"/>
        <v>168.67500000000001</v>
      </c>
      <c r="I219" s="218">
        <f t="shared" si="53"/>
        <v>155.69999999999999</v>
      </c>
      <c r="J219" s="145"/>
      <c r="K219" s="117"/>
      <c r="L219" s="3"/>
      <c r="M219" s="4">
        <f t="shared" si="38"/>
        <v>306.20999999999998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</row>
    <row r="220" spans="2:247" s="60" customFormat="1" ht="94.5" customHeight="1" thickBot="1" x14ac:dyDescent="0.25">
      <c r="B220" s="114"/>
      <c r="C220" s="119" t="s">
        <v>482</v>
      </c>
      <c r="D220" s="144">
        <v>298.5</v>
      </c>
      <c r="E220" s="206">
        <f t="shared" si="49"/>
        <v>238.8</v>
      </c>
      <c r="F220" s="206">
        <f t="shared" si="50"/>
        <v>223.875</v>
      </c>
      <c r="G220" s="206">
        <f t="shared" si="51"/>
        <v>208.95</v>
      </c>
      <c r="H220" s="206">
        <f t="shared" si="52"/>
        <v>194.02500000000001</v>
      </c>
      <c r="I220" s="217">
        <f t="shared" si="53"/>
        <v>179.1</v>
      </c>
      <c r="J220" s="170"/>
      <c r="K220" s="121"/>
      <c r="L220" s="3"/>
      <c r="M220" s="4">
        <f t="shared" si="38"/>
        <v>352.23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</row>
    <row r="221" spans="2:247" s="60" customFormat="1" ht="93.75" customHeight="1" thickBot="1" x14ac:dyDescent="0.25">
      <c r="B221" s="114"/>
      <c r="C221" s="122" t="s">
        <v>483</v>
      </c>
      <c r="D221" s="204">
        <v>342</v>
      </c>
      <c r="E221" s="208">
        <f t="shared" si="49"/>
        <v>273.60000000000002</v>
      </c>
      <c r="F221" s="208">
        <f t="shared" si="50"/>
        <v>256.5</v>
      </c>
      <c r="G221" s="208">
        <f t="shared" si="51"/>
        <v>239.39999999999998</v>
      </c>
      <c r="H221" s="208">
        <f t="shared" si="52"/>
        <v>222.3</v>
      </c>
      <c r="I221" s="218">
        <f t="shared" si="53"/>
        <v>205.2</v>
      </c>
      <c r="J221" s="145"/>
      <c r="K221" s="117"/>
      <c r="L221" s="3"/>
      <c r="M221" s="4">
        <f t="shared" si="38"/>
        <v>403.56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</row>
    <row r="222" spans="2:247" s="60" customFormat="1" ht="94.5" customHeight="1" thickBot="1" x14ac:dyDescent="0.25">
      <c r="B222" s="114"/>
      <c r="C222" s="119" t="s">
        <v>484</v>
      </c>
      <c r="D222" s="144">
        <v>252.5</v>
      </c>
      <c r="E222" s="206">
        <f t="shared" si="49"/>
        <v>202</v>
      </c>
      <c r="F222" s="206">
        <f t="shared" si="50"/>
        <v>189.375</v>
      </c>
      <c r="G222" s="206">
        <f t="shared" si="51"/>
        <v>176.75</v>
      </c>
      <c r="H222" s="206">
        <f t="shared" si="52"/>
        <v>164.125</v>
      </c>
      <c r="I222" s="217">
        <f t="shared" si="53"/>
        <v>151.5</v>
      </c>
      <c r="J222" s="170"/>
      <c r="K222" s="121"/>
      <c r="L222" s="3"/>
      <c r="M222" s="4">
        <f t="shared" si="38"/>
        <v>297.95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</row>
    <row r="223" spans="2:247" s="60" customFormat="1" ht="94.5" customHeight="1" thickBot="1" x14ac:dyDescent="0.25">
      <c r="B223" s="114"/>
      <c r="C223" s="122" t="s">
        <v>485</v>
      </c>
      <c r="D223" s="204">
        <v>236.5</v>
      </c>
      <c r="E223" s="208">
        <f t="shared" si="49"/>
        <v>189.20000000000002</v>
      </c>
      <c r="F223" s="208">
        <f t="shared" si="50"/>
        <v>177.375</v>
      </c>
      <c r="G223" s="208">
        <f t="shared" si="51"/>
        <v>165.54999999999998</v>
      </c>
      <c r="H223" s="208">
        <f t="shared" si="52"/>
        <v>153.72499999999999</v>
      </c>
      <c r="I223" s="218">
        <f t="shared" si="53"/>
        <v>141.9</v>
      </c>
      <c r="J223" s="145"/>
      <c r="K223" s="117"/>
      <c r="L223" s="3"/>
      <c r="M223" s="4">
        <f t="shared" si="38"/>
        <v>279.07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</row>
    <row r="224" spans="2:247" s="60" customFormat="1" ht="94.5" customHeight="1" thickBot="1" x14ac:dyDescent="0.25">
      <c r="B224" s="114"/>
      <c r="C224" s="119" t="s">
        <v>486</v>
      </c>
      <c r="D224" s="144">
        <v>186</v>
      </c>
      <c r="E224" s="206">
        <f t="shared" si="49"/>
        <v>148.80000000000001</v>
      </c>
      <c r="F224" s="206">
        <f t="shared" si="50"/>
        <v>139.5</v>
      </c>
      <c r="G224" s="206">
        <f t="shared" si="51"/>
        <v>130.19999999999999</v>
      </c>
      <c r="H224" s="206">
        <f t="shared" si="52"/>
        <v>120.9</v>
      </c>
      <c r="I224" s="217">
        <f t="shared" si="53"/>
        <v>111.6</v>
      </c>
      <c r="J224" s="170"/>
      <c r="K224" s="121"/>
      <c r="L224" s="3"/>
      <c r="M224" s="4">
        <f t="shared" si="38"/>
        <v>219.48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</row>
    <row r="225" spans="2:247" s="60" customFormat="1" ht="93.75" customHeight="1" thickBot="1" x14ac:dyDescent="0.25">
      <c r="B225" s="114"/>
      <c r="C225" s="122" t="s">
        <v>487</v>
      </c>
      <c r="D225" s="204">
        <v>206.5</v>
      </c>
      <c r="E225" s="208">
        <f t="shared" si="49"/>
        <v>165.20000000000002</v>
      </c>
      <c r="F225" s="208">
        <f t="shared" si="50"/>
        <v>154.875</v>
      </c>
      <c r="G225" s="208">
        <f t="shared" si="51"/>
        <v>144.54999999999998</v>
      </c>
      <c r="H225" s="208">
        <f t="shared" si="52"/>
        <v>134.22499999999999</v>
      </c>
      <c r="I225" s="218">
        <f t="shared" si="53"/>
        <v>123.89999999999999</v>
      </c>
      <c r="J225" s="145"/>
      <c r="K225" s="117"/>
      <c r="L225" s="3"/>
      <c r="M225" s="4">
        <f t="shared" si="38"/>
        <v>243.67000000000002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</row>
    <row r="226" spans="2:247" s="60" customFormat="1" ht="95.25" customHeight="1" thickBot="1" x14ac:dyDescent="0.25">
      <c r="B226" s="114"/>
      <c r="C226" s="119" t="s">
        <v>488</v>
      </c>
      <c r="D226" s="144">
        <v>184.5</v>
      </c>
      <c r="E226" s="206">
        <f t="shared" si="49"/>
        <v>147.6</v>
      </c>
      <c r="F226" s="206">
        <f t="shared" si="50"/>
        <v>138.375</v>
      </c>
      <c r="G226" s="206">
        <f t="shared" si="51"/>
        <v>129.15</v>
      </c>
      <c r="H226" s="206">
        <f t="shared" si="52"/>
        <v>119.925</v>
      </c>
      <c r="I226" s="217">
        <f t="shared" si="53"/>
        <v>110.7</v>
      </c>
      <c r="J226" s="170"/>
      <c r="K226" s="121"/>
      <c r="L226" s="3"/>
      <c r="M226" s="4">
        <f t="shared" si="38"/>
        <v>217.71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</row>
    <row r="227" spans="2:247" s="60" customFormat="1" ht="94.5" customHeight="1" thickBot="1" x14ac:dyDescent="0.25">
      <c r="B227" s="114"/>
      <c r="C227" s="122" t="s">
        <v>489</v>
      </c>
      <c r="D227" s="204">
        <v>187.5</v>
      </c>
      <c r="E227" s="208">
        <f t="shared" si="49"/>
        <v>150</v>
      </c>
      <c r="F227" s="208">
        <f t="shared" si="50"/>
        <v>140.625</v>
      </c>
      <c r="G227" s="208">
        <f t="shared" si="51"/>
        <v>131.25</v>
      </c>
      <c r="H227" s="208">
        <f t="shared" si="52"/>
        <v>121.875</v>
      </c>
      <c r="I227" s="218">
        <f t="shared" si="53"/>
        <v>112.5</v>
      </c>
      <c r="J227" s="145"/>
      <c r="K227" s="117"/>
      <c r="L227" s="3"/>
      <c r="M227" s="4">
        <f t="shared" si="38"/>
        <v>221.25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</row>
    <row r="228" spans="2:247" s="60" customFormat="1" ht="93" customHeight="1" thickBot="1" x14ac:dyDescent="0.25">
      <c r="B228" s="114"/>
      <c r="C228" s="119" t="s">
        <v>490</v>
      </c>
      <c r="D228" s="144">
        <v>173.5</v>
      </c>
      <c r="E228" s="206">
        <f t="shared" si="49"/>
        <v>138.80000000000001</v>
      </c>
      <c r="F228" s="206">
        <f t="shared" si="50"/>
        <v>130.125</v>
      </c>
      <c r="G228" s="206">
        <f t="shared" si="51"/>
        <v>121.44999999999999</v>
      </c>
      <c r="H228" s="206">
        <f t="shared" si="52"/>
        <v>112.77500000000001</v>
      </c>
      <c r="I228" s="217">
        <f t="shared" si="53"/>
        <v>104.1</v>
      </c>
      <c r="J228" s="170"/>
      <c r="K228" s="121"/>
      <c r="L228" s="3"/>
      <c r="M228" s="4">
        <f t="shared" si="38"/>
        <v>204.73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</row>
    <row r="229" spans="2:247" s="60" customFormat="1" ht="94.5" customHeight="1" thickBot="1" x14ac:dyDescent="0.25">
      <c r="B229" s="114"/>
      <c r="C229" s="122" t="s">
        <v>491</v>
      </c>
      <c r="D229" s="204">
        <v>109</v>
      </c>
      <c r="E229" s="208">
        <f t="shared" si="49"/>
        <v>87.2</v>
      </c>
      <c r="F229" s="208">
        <f t="shared" si="50"/>
        <v>81.75</v>
      </c>
      <c r="G229" s="208">
        <f t="shared" si="51"/>
        <v>76.3</v>
      </c>
      <c r="H229" s="208">
        <f t="shared" si="52"/>
        <v>70.850000000000009</v>
      </c>
      <c r="I229" s="218">
        <f t="shared" si="53"/>
        <v>65.399999999999991</v>
      </c>
      <c r="J229" s="145"/>
      <c r="K229" s="117"/>
      <c r="L229" s="3"/>
      <c r="M229" s="4">
        <f t="shared" si="38"/>
        <v>128.62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</row>
    <row r="230" spans="2:247" s="60" customFormat="1" ht="94.5" customHeight="1" thickBot="1" x14ac:dyDescent="0.25">
      <c r="B230" s="114"/>
      <c r="C230" s="119" t="s">
        <v>492</v>
      </c>
      <c r="D230" s="144">
        <v>143</v>
      </c>
      <c r="E230" s="206">
        <f t="shared" si="49"/>
        <v>114.4</v>
      </c>
      <c r="F230" s="206">
        <f t="shared" si="50"/>
        <v>107.25</v>
      </c>
      <c r="G230" s="206">
        <f t="shared" si="51"/>
        <v>100.1</v>
      </c>
      <c r="H230" s="206">
        <f t="shared" si="52"/>
        <v>92.95</v>
      </c>
      <c r="I230" s="217">
        <f t="shared" si="53"/>
        <v>85.8</v>
      </c>
      <c r="J230" s="170"/>
      <c r="K230" s="121"/>
      <c r="L230" s="3"/>
      <c r="M230" s="4">
        <f t="shared" si="38"/>
        <v>168.74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</row>
    <row r="231" spans="2:247" s="60" customFormat="1" ht="94.5" customHeight="1" thickBot="1" x14ac:dyDescent="0.25">
      <c r="B231" s="114"/>
      <c r="C231" s="122" t="s">
        <v>493</v>
      </c>
      <c r="D231" s="204">
        <v>154</v>
      </c>
      <c r="E231" s="208">
        <f t="shared" si="49"/>
        <v>123.2</v>
      </c>
      <c r="F231" s="208">
        <f t="shared" si="50"/>
        <v>115.5</v>
      </c>
      <c r="G231" s="208">
        <f t="shared" si="51"/>
        <v>107.8</v>
      </c>
      <c r="H231" s="208">
        <f t="shared" si="52"/>
        <v>100.10000000000001</v>
      </c>
      <c r="I231" s="218">
        <f t="shared" si="53"/>
        <v>92.399999999999991</v>
      </c>
      <c r="J231" s="145"/>
      <c r="K231" s="117"/>
      <c r="L231" s="3"/>
      <c r="M231" s="4">
        <f t="shared" si="38"/>
        <v>181.72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</row>
    <row r="232" spans="2:247" s="60" customFormat="1" ht="94.5" customHeight="1" thickBot="1" x14ac:dyDescent="0.25">
      <c r="B232" s="114"/>
      <c r="C232" s="119" t="s">
        <v>494</v>
      </c>
      <c r="D232" s="144">
        <v>131</v>
      </c>
      <c r="E232" s="206">
        <f t="shared" si="49"/>
        <v>104.80000000000001</v>
      </c>
      <c r="F232" s="206">
        <f t="shared" si="50"/>
        <v>98.25</v>
      </c>
      <c r="G232" s="206">
        <f t="shared" si="51"/>
        <v>91.699999999999989</v>
      </c>
      <c r="H232" s="206">
        <f t="shared" si="52"/>
        <v>85.15</v>
      </c>
      <c r="I232" s="217">
        <f t="shared" si="53"/>
        <v>78.599999999999994</v>
      </c>
      <c r="J232" s="170"/>
      <c r="K232" s="121"/>
      <c r="L232" s="3"/>
      <c r="M232" s="4">
        <f t="shared" si="38"/>
        <v>154.57999999999998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</row>
    <row r="233" spans="2:247" s="60" customFormat="1" ht="94.5" customHeight="1" thickBot="1" x14ac:dyDescent="0.25">
      <c r="B233" s="114"/>
      <c r="C233" s="122" t="s">
        <v>495</v>
      </c>
      <c r="D233" s="204">
        <v>138</v>
      </c>
      <c r="E233" s="208">
        <f t="shared" si="49"/>
        <v>110.4</v>
      </c>
      <c r="F233" s="208">
        <f t="shared" si="50"/>
        <v>103.5</v>
      </c>
      <c r="G233" s="208">
        <f t="shared" si="51"/>
        <v>96.6</v>
      </c>
      <c r="H233" s="208">
        <f t="shared" si="52"/>
        <v>89.7</v>
      </c>
      <c r="I233" s="218">
        <f t="shared" si="53"/>
        <v>82.8</v>
      </c>
      <c r="J233" s="145"/>
      <c r="K233" s="117"/>
      <c r="L233" s="3"/>
      <c r="M233" s="4">
        <f t="shared" si="38"/>
        <v>162.84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</row>
    <row r="234" spans="2:247" s="78" customFormat="1" ht="25.5" customHeight="1" thickBot="1" x14ac:dyDescent="0.3">
      <c r="B234" s="452" t="s">
        <v>64</v>
      </c>
      <c r="C234" s="455"/>
      <c r="D234" s="455"/>
      <c r="E234" s="455"/>
      <c r="F234" s="455"/>
      <c r="G234" s="455"/>
      <c r="H234" s="455"/>
      <c r="I234" s="455"/>
      <c r="J234" s="455"/>
      <c r="K234" s="456"/>
      <c r="L234" s="126"/>
      <c r="M234" s="75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</row>
    <row r="235" spans="2:247" s="60" customFormat="1" ht="73.5" customHeight="1" thickBot="1" x14ac:dyDescent="0.25">
      <c r="B235" s="114"/>
      <c r="C235" s="119" t="s">
        <v>533</v>
      </c>
      <c r="D235" s="144">
        <v>397.5</v>
      </c>
      <c r="E235" s="206">
        <f t="shared" si="49"/>
        <v>318</v>
      </c>
      <c r="F235" s="206">
        <f t="shared" si="50"/>
        <v>298.125</v>
      </c>
      <c r="G235" s="206">
        <f t="shared" si="51"/>
        <v>278.25</v>
      </c>
      <c r="H235" s="206">
        <f t="shared" si="52"/>
        <v>258.375</v>
      </c>
      <c r="I235" s="206">
        <f t="shared" si="53"/>
        <v>238.5</v>
      </c>
      <c r="J235" s="462" t="s">
        <v>65</v>
      </c>
      <c r="K235" s="463"/>
      <c r="L235" s="3"/>
      <c r="M235" s="4">
        <f t="shared" si="38"/>
        <v>469.05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</row>
    <row r="236" spans="2:247" s="60" customFormat="1" ht="72" customHeight="1" thickBot="1" x14ac:dyDescent="0.25">
      <c r="B236" s="114"/>
      <c r="C236" s="122" t="s">
        <v>534</v>
      </c>
      <c r="D236" s="204">
        <v>559</v>
      </c>
      <c r="E236" s="208">
        <f t="shared" si="49"/>
        <v>447.20000000000005</v>
      </c>
      <c r="F236" s="208">
        <f t="shared" si="50"/>
        <v>419.25</v>
      </c>
      <c r="G236" s="208">
        <f t="shared" si="51"/>
        <v>391.29999999999995</v>
      </c>
      <c r="H236" s="208">
        <f t="shared" si="52"/>
        <v>363.35</v>
      </c>
      <c r="I236" s="208">
        <f t="shared" si="53"/>
        <v>335.4</v>
      </c>
      <c r="J236" s="448" t="s">
        <v>65</v>
      </c>
      <c r="K236" s="449"/>
      <c r="L236" s="3"/>
      <c r="M236" s="4">
        <f t="shared" si="38"/>
        <v>659.62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</row>
    <row r="237" spans="2:247" s="60" customFormat="1" ht="75.75" customHeight="1" thickBot="1" x14ac:dyDescent="0.25">
      <c r="B237" s="114"/>
      <c r="C237" s="119" t="s">
        <v>535</v>
      </c>
      <c r="D237" s="144">
        <v>1157</v>
      </c>
      <c r="E237" s="206">
        <f t="shared" si="49"/>
        <v>925.6</v>
      </c>
      <c r="F237" s="206">
        <f t="shared" si="50"/>
        <v>867.75</v>
      </c>
      <c r="G237" s="206">
        <f t="shared" si="51"/>
        <v>809.9</v>
      </c>
      <c r="H237" s="206">
        <f t="shared" si="52"/>
        <v>752.05000000000007</v>
      </c>
      <c r="I237" s="206">
        <f t="shared" si="53"/>
        <v>694.19999999999993</v>
      </c>
      <c r="J237" s="462" t="s">
        <v>66</v>
      </c>
      <c r="K237" s="463"/>
      <c r="L237" s="3"/>
      <c r="M237" s="4">
        <f t="shared" si="38"/>
        <v>1365.26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</row>
    <row r="238" spans="2:247" s="60" customFormat="1" ht="82.5" customHeight="1" thickBot="1" x14ac:dyDescent="0.25">
      <c r="B238" s="114"/>
      <c r="C238" s="122" t="s">
        <v>536</v>
      </c>
      <c r="D238" s="204">
        <v>420</v>
      </c>
      <c r="E238" s="208">
        <f t="shared" si="49"/>
        <v>336</v>
      </c>
      <c r="F238" s="208">
        <f t="shared" si="50"/>
        <v>315</v>
      </c>
      <c r="G238" s="208">
        <f t="shared" si="51"/>
        <v>294</v>
      </c>
      <c r="H238" s="208">
        <f t="shared" si="52"/>
        <v>273</v>
      </c>
      <c r="I238" s="208">
        <f t="shared" si="53"/>
        <v>252</v>
      </c>
      <c r="J238" s="448" t="s">
        <v>66</v>
      </c>
      <c r="K238" s="449"/>
      <c r="L238" s="3"/>
      <c r="M238" s="4">
        <f t="shared" si="38"/>
        <v>495.6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</row>
    <row r="239" spans="2:247" s="60" customFormat="1" ht="81" customHeight="1" thickBot="1" x14ac:dyDescent="0.25">
      <c r="B239" s="114"/>
      <c r="C239" s="119" t="s">
        <v>537</v>
      </c>
      <c r="D239" s="144">
        <v>759</v>
      </c>
      <c r="E239" s="206">
        <f t="shared" si="49"/>
        <v>607.20000000000005</v>
      </c>
      <c r="F239" s="206">
        <f t="shared" si="50"/>
        <v>569.25</v>
      </c>
      <c r="G239" s="206">
        <f t="shared" si="51"/>
        <v>531.29999999999995</v>
      </c>
      <c r="H239" s="206">
        <f t="shared" si="52"/>
        <v>493.35</v>
      </c>
      <c r="I239" s="206">
        <f t="shared" si="53"/>
        <v>455.4</v>
      </c>
      <c r="J239" s="462" t="s">
        <v>66</v>
      </c>
      <c r="K239" s="463"/>
      <c r="L239" s="3"/>
      <c r="M239" s="4">
        <f t="shared" si="38"/>
        <v>895.62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</row>
    <row r="240" spans="2:247" s="60" customFormat="1" ht="76.5" customHeight="1" thickBot="1" x14ac:dyDescent="0.25">
      <c r="B240" s="114"/>
      <c r="C240" s="122" t="s">
        <v>538</v>
      </c>
      <c r="D240" s="204">
        <v>431</v>
      </c>
      <c r="E240" s="208">
        <f t="shared" si="49"/>
        <v>344.8</v>
      </c>
      <c r="F240" s="208">
        <f t="shared" si="50"/>
        <v>323.25</v>
      </c>
      <c r="G240" s="208">
        <f t="shared" si="51"/>
        <v>301.7</v>
      </c>
      <c r="H240" s="208">
        <f t="shared" si="52"/>
        <v>280.15000000000003</v>
      </c>
      <c r="I240" s="208">
        <f t="shared" si="53"/>
        <v>258.59999999999997</v>
      </c>
      <c r="J240" s="448" t="s">
        <v>66</v>
      </c>
      <c r="K240" s="449"/>
      <c r="L240" s="3"/>
      <c r="M240" s="4">
        <f t="shared" si="38"/>
        <v>508.58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</row>
    <row r="241" spans="2:247" s="60" customFormat="1" ht="77.25" customHeight="1" thickBot="1" x14ac:dyDescent="0.25">
      <c r="B241" s="114"/>
      <c r="C241" s="119" t="s">
        <v>539</v>
      </c>
      <c r="D241" s="144">
        <v>871</v>
      </c>
      <c r="E241" s="206">
        <f t="shared" si="49"/>
        <v>696.80000000000007</v>
      </c>
      <c r="F241" s="206">
        <f t="shared" si="50"/>
        <v>653.25</v>
      </c>
      <c r="G241" s="206">
        <f t="shared" si="51"/>
        <v>609.69999999999993</v>
      </c>
      <c r="H241" s="206">
        <f t="shared" si="52"/>
        <v>566.15</v>
      </c>
      <c r="I241" s="206">
        <f t="shared" si="53"/>
        <v>522.6</v>
      </c>
      <c r="J241" s="462" t="s">
        <v>66</v>
      </c>
      <c r="K241" s="463"/>
      <c r="L241" s="3"/>
      <c r="M241" s="4">
        <f t="shared" si="38"/>
        <v>1027.78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</row>
    <row r="242" spans="2:247" s="60" customFormat="1" ht="69.75" customHeight="1" thickBot="1" x14ac:dyDescent="0.25">
      <c r="B242" s="114"/>
      <c r="C242" s="122" t="s">
        <v>540</v>
      </c>
      <c r="D242" s="204">
        <v>346</v>
      </c>
      <c r="E242" s="208">
        <f t="shared" si="49"/>
        <v>276.8</v>
      </c>
      <c r="F242" s="208">
        <f t="shared" si="50"/>
        <v>259.5</v>
      </c>
      <c r="G242" s="208">
        <f t="shared" si="51"/>
        <v>242.2</v>
      </c>
      <c r="H242" s="208">
        <f t="shared" si="52"/>
        <v>224.9</v>
      </c>
      <c r="I242" s="208">
        <f t="shared" si="53"/>
        <v>207.6</v>
      </c>
      <c r="J242" s="448" t="s">
        <v>66</v>
      </c>
      <c r="K242" s="449"/>
      <c r="L242" s="3"/>
      <c r="M242" s="4">
        <f t="shared" si="38"/>
        <v>408.28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</row>
    <row r="243" spans="2:247" s="60" customFormat="1" ht="67.5" customHeight="1" thickBot="1" x14ac:dyDescent="0.25">
      <c r="B243" s="114"/>
      <c r="C243" s="119" t="s">
        <v>541</v>
      </c>
      <c r="D243" s="144">
        <v>449.5</v>
      </c>
      <c r="E243" s="206">
        <f t="shared" si="49"/>
        <v>359.6</v>
      </c>
      <c r="F243" s="206">
        <f t="shared" si="50"/>
        <v>337.125</v>
      </c>
      <c r="G243" s="206">
        <f t="shared" si="51"/>
        <v>314.64999999999998</v>
      </c>
      <c r="H243" s="206">
        <f t="shared" si="52"/>
        <v>292.17500000000001</v>
      </c>
      <c r="I243" s="206">
        <f t="shared" si="53"/>
        <v>269.7</v>
      </c>
      <c r="J243" s="462" t="s">
        <v>66</v>
      </c>
      <c r="K243" s="463"/>
      <c r="L243" s="3"/>
      <c r="M243" s="4">
        <f t="shared" si="38"/>
        <v>530.41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</row>
    <row r="244" spans="2:247" s="60" customFormat="1" ht="70.5" customHeight="1" thickBot="1" x14ac:dyDescent="0.25">
      <c r="B244" s="114"/>
      <c r="C244" s="122" t="s">
        <v>542</v>
      </c>
      <c r="D244" s="204">
        <v>949</v>
      </c>
      <c r="E244" s="208">
        <f t="shared" si="49"/>
        <v>759.2</v>
      </c>
      <c r="F244" s="208">
        <f t="shared" si="50"/>
        <v>711.75</v>
      </c>
      <c r="G244" s="208">
        <f t="shared" si="51"/>
        <v>664.3</v>
      </c>
      <c r="H244" s="208">
        <f t="shared" si="52"/>
        <v>616.85</v>
      </c>
      <c r="I244" s="208">
        <f t="shared" si="53"/>
        <v>569.4</v>
      </c>
      <c r="J244" s="448" t="s">
        <v>66</v>
      </c>
      <c r="K244" s="449"/>
      <c r="L244" s="3"/>
      <c r="M244" s="4">
        <f t="shared" si="38"/>
        <v>1119.82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</row>
    <row r="245" spans="2:247" s="60" customFormat="1" ht="75.75" customHeight="1" thickBot="1" x14ac:dyDescent="0.25">
      <c r="B245" s="114"/>
      <c r="C245" s="119" t="s">
        <v>543</v>
      </c>
      <c r="D245" s="144">
        <v>362</v>
      </c>
      <c r="E245" s="206">
        <f t="shared" si="49"/>
        <v>289.60000000000002</v>
      </c>
      <c r="F245" s="206">
        <f t="shared" si="50"/>
        <v>271.5</v>
      </c>
      <c r="G245" s="206">
        <f t="shared" si="51"/>
        <v>253.39999999999998</v>
      </c>
      <c r="H245" s="206">
        <f t="shared" si="52"/>
        <v>235.3</v>
      </c>
      <c r="I245" s="206">
        <f t="shared" si="53"/>
        <v>217.2</v>
      </c>
      <c r="J245" s="462" t="s">
        <v>66</v>
      </c>
      <c r="K245" s="463"/>
      <c r="L245" s="3"/>
      <c r="M245" s="4">
        <f t="shared" si="38"/>
        <v>427.15999999999997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</row>
    <row r="246" spans="2:247" s="60" customFormat="1" ht="75.75" customHeight="1" thickBot="1" x14ac:dyDescent="0.25">
      <c r="B246" s="114"/>
      <c r="C246" s="122" t="s">
        <v>544</v>
      </c>
      <c r="D246" s="204">
        <v>800</v>
      </c>
      <c r="E246" s="208">
        <f t="shared" si="49"/>
        <v>640</v>
      </c>
      <c r="F246" s="208">
        <f t="shared" si="50"/>
        <v>600</v>
      </c>
      <c r="G246" s="208">
        <f t="shared" si="51"/>
        <v>560</v>
      </c>
      <c r="H246" s="208">
        <f t="shared" si="52"/>
        <v>520</v>
      </c>
      <c r="I246" s="208">
        <f t="shared" si="53"/>
        <v>480</v>
      </c>
      <c r="J246" s="448" t="s">
        <v>66</v>
      </c>
      <c r="K246" s="449"/>
      <c r="L246" s="3"/>
      <c r="M246" s="4">
        <f t="shared" si="38"/>
        <v>944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</row>
    <row r="247" spans="2:247" s="78" customFormat="1" ht="25.5" customHeight="1" thickBot="1" x14ac:dyDescent="0.3">
      <c r="B247" s="452" t="s">
        <v>68</v>
      </c>
      <c r="C247" s="455"/>
      <c r="D247" s="455"/>
      <c r="E247" s="455"/>
      <c r="F247" s="455"/>
      <c r="G247" s="455"/>
      <c r="H247" s="455"/>
      <c r="I247" s="455"/>
      <c r="J247" s="455"/>
      <c r="K247" s="456"/>
      <c r="L247" s="126"/>
      <c r="M247" s="75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</row>
    <row r="248" spans="2:247" s="172" customFormat="1" ht="75.75" customHeight="1" thickBot="1" x14ac:dyDescent="0.25">
      <c r="B248" s="193"/>
      <c r="C248" s="194" t="s">
        <v>496</v>
      </c>
      <c r="D248" s="211">
        <v>2478</v>
      </c>
      <c r="E248" s="212">
        <f t="shared" si="49"/>
        <v>1982.4</v>
      </c>
      <c r="F248" s="212">
        <f t="shared" si="50"/>
        <v>1858.5</v>
      </c>
      <c r="G248" s="212">
        <f t="shared" si="51"/>
        <v>1734.6</v>
      </c>
      <c r="H248" s="212">
        <f t="shared" si="52"/>
        <v>1610.7</v>
      </c>
      <c r="I248" s="212">
        <f t="shared" si="53"/>
        <v>1486.8</v>
      </c>
      <c r="J248" s="459" t="s">
        <v>66</v>
      </c>
      <c r="K248" s="460"/>
      <c r="L248" s="174"/>
      <c r="M248" s="4">
        <f t="shared" si="38"/>
        <v>2924.04</v>
      </c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</row>
    <row r="249" spans="2:247" s="172" customFormat="1" ht="75.75" customHeight="1" thickBot="1" x14ac:dyDescent="0.25">
      <c r="B249" s="193"/>
      <c r="C249" s="199" t="s">
        <v>497</v>
      </c>
      <c r="D249" s="209">
        <v>2478</v>
      </c>
      <c r="E249" s="210">
        <f>D249*0.8</f>
        <v>1982.4</v>
      </c>
      <c r="F249" s="210">
        <f>D249*0.75</f>
        <v>1858.5</v>
      </c>
      <c r="G249" s="210">
        <f>D249*0.7</f>
        <v>1734.6</v>
      </c>
      <c r="H249" s="210">
        <f>D249*0.65</f>
        <v>1610.7</v>
      </c>
      <c r="I249" s="210">
        <f>D249*0.6</f>
        <v>1486.8</v>
      </c>
      <c r="J249" s="491" t="s">
        <v>66</v>
      </c>
      <c r="K249" s="492"/>
      <c r="L249" s="174"/>
      <c r="M249" s="4">
        <f t="shared" si="38"/>
        <v>2924.04</v>
      </c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</row>
    <row r="250" spans="2:247" s="172" customFormat="1" ht="75.75" customHeight="1" thickBot="1" x14ac:dyDescent="0.25">
      <c r="B250" s="193"/>
      <c r="C250" s="194" t="s">
        <v>498</v>
      </c>
      <c r="D250" s="211">
        <v>2478</v>
      </c>
      <c r="E250" s="212">
        <f>D250*0.8</f>
        <v>1982.4</v>
      </c>
      <c r="F250" s="212">
        <f>D250*0.75</f>
        <v>1858.5</v>
      </c>
      <c r="G250" s="212">
        <f>D250*0.7</f>
        <v>1734.6</v>
      </c>
      <c r="H250" s="212">
        <f>D250*0.65</f>
        <v>1610.7</v>
      </c>
      <c r="I250" s="212">
        <f>D250*0.6</f>
        <v>1486.8</v>
      </c>
      <c r="J250" s="459" t="s">
        <v>66</v>
      </c>
      <c r="K250" s="460"/>
      <c r="L250" s="174"/>
      <c r="M250" s="4">
        <f t="shared" ref="M250:M255" si="54">D250+D250*18%</f>
        <v>2924.04</v>
      </c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</row>
    <row r="251" spans="2:247" s="172" customFormat="1" ht="75.75" customHeight="1" thickBot="1" x14ac:dyDescent="0.25">
      <c r="B251" s="193"/>
      <c r="C251" s="199" t="s">
        <v>499</v>
      </c>
      <c r="D251" s="209">
        <v>2478</v>
      </c>
      <c r="E251" s="210">
        <f>D251*0.8</f>
        <v>1982.4</v>
      </c>
      <c r="F251" s="210">
        <f>D251*0.75</f>
        <v>1858.5</v>
      </c>
      <c r="G251" s="210">
        <f>D251*0.7</f>
        <v>1734.6</v>
      </c>
      <c r="H251" s="210">
        <f>D251*0.65</f>
        <v>1610.7</v>
      </c>
      <c r="I251" s="210">
        <f>D251*0.6</f>
        <v>1486.8</v>
      </c>
      <c r="J251" s="488" t="s">
        <v>66</v>
      </c>
      <c r="K251" s="489"/>
      <c r="L251" s="174"/>
      <c r="M251" s="4">
        <f t="shared" si="54"/>
        <v>2924.04</v>
      </c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</row>
    <row r="252" spans="2:247" s="78" customFormat="1" ht="25.5" customHeight="1" thickBot="1" x14ac:dyDescent="0.3">
      <c r="B252" s="452" t="s">
        <v>69</v>
      </c>
      <c r="C252" s="453"/>
      <c r="D252" s="453"/>
      <c r="E252" s="453"/>
      <c r="F252" s="453"/>
      <c r="G252" s="453"/>
      <c r="H252" s="453"/>
      <c r="I252" s="453"/>
      <c r="J252" s="453"/>
      <c r="K252" s="454"/>
      <c r="L252" s="175"/>
      <c r="M252" s="75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</row>
    <row r="253" spans="2:247" s="60" customFormat="1" ht="64.5" customHeight="1" thickBot="1" x14ac:dyDescent="0.25">
      <c r="B253" s="114"/>
      <c r="C253" s="122" t="s">
        <v>500</v>
      </c>
      <c r="D253" s="204">
        <v>1102</v>
      </c>
      <c r="E253" s="208">
        <f t="shared" si="49"/>
        <v>881.6</v>
      </c>
      <c r="F253" s="208">
        <f t="shared" si="50"/>
        <v>826.5</v>
      </c>
      <c r="G253" s="208">
        <f t="shared" si="51"/>
        <v>771.4</v>
      </c>
      <c r="H253" s="208">
        <f t="shared" si="52"/>
        <v>716.30000000000007</v>
      </c>
      <c r="I253" s="208">
        <f t="shared" si="53"/>
        <v>661.19999999999993</v>
      </c>
      <c r="J253" s="457" t="s">
        <v>67</v>
      </c>
      <c r="K253" s="458"/>
      <c r="L253" s="95"/>
      <c r="M253" s="4">
        <f t="shared" si="54"/>
        <v>1300.3599999999999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</row>
    <row r="254" spans="2:247" s="60" customFormat="1" ht="69.75" customHeight="1" thickBot="1" x14ac:dyDescent="0.25">
      <c r="B254" s="114"/>
      <c r="C254" s="122" t="s">
        <v>501</v>
      </c>
      <c r="D254" s="204">
        <v>258.5</v>
      </c>
      <c r="E254" s="208">
        <v>180</v>
      </c>
      <c r="F254" s="208">
        <v>180</v>
      </c>
      <c r="G254" s="208">
        <v>180</v>
      </c>
      <c r="H254" s="208">
        <v>180</v>
      </c>
      <c r="I254" s="208">
        <v>180</v>
      </c>
      <c r="J254" s="448"/>
      <c r="K254" s="449"/>
      <c r="L254" s="3"/>
      <c r="M254" s="4">
        <f t="shared" si="54"/>
        <v>305.02999999999997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</row>
    <row r="255" spans="2:247" s="60" customFormat="1" ht="63" customHeight="1" thickBot="1" x14ac:dyDescent="0.25">
      <c r="B255" s="114"/>
      <c r="C255" s="224" t="s">
        <v>502</v>
      </c>
      <c r="D255" s="225">
        <v>3394</v>
      </c>
      <c r="E255" s="226">
        <f t="shared" si="49"/>
        <v>2715.2000000000003</v>
      </c>
      <c r="F255" s="226">
        <f t="shared" si="50"/>
        <v>2545.5</v>
      </c>
      <c r="G255" s="226">
        <f t="shared" si="51"/>
        <v>2375.7999999999997</v>
      </c>
      <c r="H255" s="226">
        <f t="shared" si="52"/>
        <v>2206.1</v>
      </c>
      <c r="I255" s="226">
        <f t="shared" si="53"/>
        <v>2036.3999999999999</v>
      </c>
      <c r="J255" s="450"/>
      <c r="K255" s="451"/>
      <c r="L255" s="3"/>
      <c r="M255" s="4">
        <f t="shared" si="54"/>
        <v>4004.92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2:247" s="60" customFormat="1" ht="12.75" x14ac:dyDescent="0.2">
      <c r="B256" s="2"/>
      <c r="C256" s="176"/>
      <c r="D256" s="177"/>
      <c r="E256" s="178"/>
      <c r="F256" s="178"/>
      <c r="G256" s="178"/>
      <c r="H256" s="178"/>
      <c r="I256" s="178"/>
      <c r="J256" s="3"/>
      <c r="K256" s="3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</row>
  </sheetData>
  <mergeCells count="114">
    <mergeCell ref="J251:K251"/>
    <mergeCell ref="B94:B95"/>
    <mergeCell ref="B132:B133"/>
    <mergeCell ref="B134:B135"/>
    <mergeCell ref="J248:K248"/>
    <mergeCell ref="J249:K249"/>
    <mergeCell ref="B103:B104"/>
    <mergeCell ref="B111:B112"/>
    <mergeCell ref="B9:K9"/>
    <mergeCell ref="B29:K29"/>
    <mergeCell ref="B33:K33"/>
    <mergeCell ref="B40:K40"/>
    <mergeCell ref="C10:C11"/>
    <mergeCell ref="B12:K12"/>
    <mergeCell ref="K10:K11"/>
    <mergeCell ref="E41:E42"/>
    <mergeCell ref="K41:K42"/>
    <mergeCell ref="B10:B11"/>
    <mergeCell ref="J10:J11"/>
    <mergeCell ref="D41:D42"/>
    <mergeCell ref="B30:B32"/>
    <mergeCell ref="G41:G42"/>
    <mergeCell ref="B22:B24"/>
    <mergeCell ref="J41:J42"/>
    <mergeCell ref="B26:B28"/>
    <mergeCell ref="B41:B44"/>
    <mergeCell ref="E43:E44"/>
    <mergeCell ref="I43:I44"/>
    <mergeCell ref="G43:G44"/>
    <mergeCell ref="F41:F42"/>
    <mergeCell ref="B120:K120"/>
    <mergeCell ref="B14:B18"/>
    <mergeCell ref="B53:K53"/>
    <mergeCell ref="H43:H44"/>
    <mergeCell ref="H41:H42"/>
    <mergeCell ref="B69:B71"/>
    <mergeCell ref="B19:B20"/>
    <mergeCell ref="K43:K44"/>
    <mergeCell ref="I41:I42"/>
    <mergeCell ref="D43:D44"/>
    <mergeCell ref="J43:J44"/>
    <mergeCell ref="B73:B77"/>
    <mergeCell ref="B81:B83"/>
    <mergeCell ref="B50:K50"/>
    <mergeCell ref="B91:K91"/>
    <mergeCell ref="J243:K243"/>
    <mergeCell ref="J244:K244"/>
    <mergeCell ref="J240:K240"/>
    <mergeCell ref="J242:K242"/>
    <mergeCell ref="B140:K140"/>
    <mergeCell ref="J237:K237"/>
    <mergeCell ref="B144:B146"/>
    <mergeCell ref="B141:B143"/>
    <mergeCell ref="B131:K131"/>
    <mergeCell ref="J235:K235"/>
    <mergeCell ref="J239:K239"/>
    <mergeCell ref="B13:K13"/>
    <mergeCell ref="B21:K21"/>
    <mergeCell ref="B25:K25"/>
    <mergeCell ref="J254:K254"/>
    <mergeCell ref="J255:K255"/>
    <mergeCell ref="B252:K252"/>
    <mergeCell ref="B136:K136"/>
    <mergeCell ref="B189:K189"/>
    <mergeCell ref="J253:K253"/>
    <mergeCell ref="J250:K250"/>
    <mergeCell ref="B247:K247"/>
    <mergeCell ref="B207:K207"/>
    <mergeCell ref="B198:K198"/>
    <mergeCell ref="B177:K177"/>
    <mergeCell ref="B234:K234"/>
    <mergeCell ref="J246:K246"/>
    <mergeCell ref="J236:K236"/>
    <mergeCell ref="B122:B124"/>
    <mergeCell ref="B116:B117"/>
    <mergeCell ref="B137:B139"/>
    <mergeCell ref="J238:K238"/>
    <mergeCell ref="J245:K245"/>
    <mergeCell ref="J241:K241"/>
    <mergeCell ref="B147:K147"/>
    <mergeCell ref="B2:C6"/>
    <mergeCell ref="B7:C7"/>
    <mergeCell ref="D7:K7"/>
    <mergeCell ref="I5:K5"/>
    <mergeCell ref="I6:K6"/>
    <mergeCell ref="D5:H5"/>
    <mergeCell ref="D6:H6"/>
    <mergeCell ref="D2:K2"/>
    <mergeCell ref="D3:K3"/>
    <mergeCell ref="D4:K4"/>
    <mergeCell ref="B121:K121"/>
    <mergeCell ref="B34:B39"/>
    <mergeCell ref="B100:B102"/>
    <mergeCell ref="B105:B107"/>
    <mergeCell ref="B93:K93"/>
    <mergeCell ref="B96:K96"/>
    <mergeCell ref="B99:K99"/>
    <mergeCell ref="B113:K113"/>
    <mergeCell ref="B115:K115"/>
    <mergeCell ref="B118:K118"/>
    <mergeCell ref="B45:K45"/>
    <mergeCell ref="B72:K72"/>
    <mergeCell ref="B78:K78"/>
    <mergeCell ref="B80:K80"/>
    <mergeCell ref="B84:K84"/>
    <mergeCell ref="B86:K86"/>
    <mergeCell ref="B60:B62"/>
    <mergeCell ref="B66:B68"/>
    <mergeCell ref="B63:B65"/>
    <mergeCell ref="B54:B56"/>
    <mergeCell ref="F43:F44"/>
    <mergeCell ref="B89:K89"/>
    <mergeCell ref="B57:B59"/>
    <mergeCell ref="B109:B110"/>
  </mergeCells>
  <hyperlinks>
    <hyperlink ref="I6" r:id="rId1"/>
  </hyperlinks>
  <printOptions horizontalCentered="1"/>
  <pageMargins left="0" right="0" top="0" bottom="0" header="0.51181102362204722" footer="0.51181102362204722"/>
  <pageSetup paperSize="9" scale="76" fitToHeight="2" orientation="portrait" r:id="rId2"/>
  <headerFooter>
    <oddFooter>&amp;R&amp;D</oddFooter>
  </headerFooter>
  <rowBreaks count="10" manualBreakCount="10">
    <brk id="44" max="16383" man="1"/>
    <brk id="77" max="16383" man="1"/>
    <brk id="107" max="16383" man="1"/>
    <brk id="119" max="16383" man="1"/>
    <brk id="130" max="16383" man="1"/>
    <brk id="146" max="16383" man="1"/>
    <brk id="161" max="16383" man="1"/>
    <brk id="176" max="16383" man="1"/>
    <brk id="188" max="16383" man="1"/>
    <brk id="19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2"/>
  <sheetViews>
    <sheetView zoomScaleNormal="100" zoomScalePageLayoutView="10" workbookViewId="0">
      <selection activeCell="B9" sqref="B9:K9"/>
    </sheetView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3" width="9.140625" style="1"/>
    <col min="254" max="16384" width="9.140625" style="60"/>
  </cols>
  <sheetData>
    <row r="1" spans="1:253" s="59" customFormat="1" ht="2.25" customHeight="1" thickBot="1" x14ac:dyDescent="0.2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53" ht="18" customHeight="1" x14ac:dyDescent="0.2">
      <c r="A2" s="60"/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IN2" s="60"/>
      <c r="IO2" s="60"/>
      <c r="IP2" s="60"/>
      <c r="IQ2" s="60"/>
      <c r="IR2" s="60"/>
      <c r="IS2" s="60"/>
    </row>
    <row r="3" spans="1:253" x14ac:dyDescent="0.2">
      <c r="A3" s="60"/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IN3" s="60"/>
      <c r="IO3" s="60"/>
      <c r="IP3" s="60"/>
      <c r="IQ3" s="60"/>
      <c r="IR3" s="60"/>
      <c r="IS3" s="60"/>
    </row>
    <row r="4" spans="1:253" x14ac:dyDescent="0.2">
      <c r="A4" s="60"/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IN4" s="60"/>
      <c r="IO4" s="60"/>
      <c r="IP4" s="60"/>
      <c r="IQ4" s="60"/>
      <c r="IR4" s="60"/>
      <c r="IS4" s="60"/>
    </row>
    <row r="5" spans="1:253" x14ac:dyDescent="0.2">
      <c r="A5" s="60"/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IN5" s="60"/>
      <c r="IO5" s="60"/>
      <c r="IP5" s="60"/>
      <c r="IQ5" s="60"/>
      <c r="IR5" s="60"/>
      <c r="IS5" s="60"/>
    </row>
    <row r="6" spans="1:253" x14ac:dyDescent="0.2">
      <c r="A6" s="60"/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IN6" s="60"/>
      <c r="IO6" s="60"/>
      <c r="IP6" s="60"/>
      <c r="IQ6" s="60"/>
      <c r="IR6" s="60"/>
      <c r="IS6" s="60"/>
    </row>
    <row r="7" spans="1:253" x14ac:dyDescent="0.2">
      <c r="A7" s="60"/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IN7" s="60"/>
      <c r="IO7" s="60"/>
      <c r="IP7" s="60"/>
      <c r="IQ7" s="60"/>
      <c r="IR7" s="60"/>
      <c r="IS7" s="60"/>
    </row>
    <row r="8" spans="1:253" ht="3.75" customHeight="1" thickBot="1" x14ac:dyDescent="0.25">
      <c r="A8" s="60"/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IN8" s="60"/>
      <c r="IO8" s="60"/>
      <c r="IP8" s="60"/>
      <c r="IQ8" s="60"/>
      <c r="IR8" s="60"/>
      <c r="IS8" s="60"/>
    </row>
    <row r="9" spans="1:253" ht="41.25" customHeight="1" thickBot="1" x14ac:dyDescent="0.25">
      <c r="A9" s="60"/>
      <c r="B9" s="493" t="s">
        <v>0</v>
      </c>
      <c r="C9" s="494"/>
      <c r="D9" s="494"/>
      <c r="E9" s="494"/>
      <c r="F9" s="494"/>
      <c r="G9" s="494"/>
      <c r="H9" s="494"/>
      <c r="I9" s="494"/>
      <c r="J9" s="494"/>
      <c r="K9" s="495"/>
      <c r="L9" s="61"/>
      <c r="IN9" s="60"/>
      <c r="IO9" s="60"/>
      <c r="IP9" s="60"/>
      <c r="IQ9" s="60"/>
      <c r="IR9" s="60"/>
      <c r="IS9" s="60"/>
    </row>
    <row r="10" spans="1:253" ht="22.5" customHeight="1" x14ac:dyDescent="0.2">
      <c r="A10" s="60"/>
      <c r="B10" s="504" t="s">
        <v>1</v>
      </c>
      <c r="C10" s="496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33</v>
      </c>
      <c r="J10" s="506" t="s">
        <v>335</v>
      </c>
      <c r="K10" s="501" t="s">
        <v>336</v>
      </c>
      <c r="L10" s="7"/>
      <c r="IN10" s="60"/>
      <c r="IO10" s="60"/>
      <c r="IP10" s="60"/>
      <c r="IQ10" s="60"/>
      <c r="IR10" s="60"/>
      <c r="IS10" s="60"/>
    </row>
    <row r="11" spans="1:253" ht="43.5" customHeight="1" thickBot="1" x14ac:dyDescent="0.25">
      <c r="A11" s="60"/>
      <c r="B11" s="505"/>
      <c r="C11" s="497"/>
      <c r="D11" s="65" t="s">
        <v>19</v>
      </c>
      <c r="E11" s="66" t="s">
        <v>71</v>
      </c>
      <c r="F11" s="66" t="s">
        <v>72</v>
      </c>
      <c r="G11" s="66" t="s">
        <v>73</v>
      </c>
      <c r="H11" s="66" t="s">
        <v>600</v>
      </c>
      <c r="I11" s="67" t="s">
        <v>601</v>
      </c>
      <c r="J11" s="507"/>
      <c r="K11" s="502"/>
      <c r="L11" s="7"/>
      <c r="IN11" s="60"/>
      <c r="IO11" s="60"/>
      <c r="IP11" s="60"/>
      <c r="IQ11" s="60"/>
      <c r="IR11" s="60"/>
      <c r="IS11" s="60"/>
    </row>
    <row r="12" spans="1:253" ht="25.5" customHeight="1" thickBot="1" x14ac:dyDescent="0.25">
      <c r="B12" s="520" t="s">
        <v>74</v>
      </c>
      <c r="C12" s="521"/>
      <c r="D12" s="521"/>
      <c r="E12" s="521"/>
      <c r="F12" s="521"/>
      <c r="G12" s="521"/>
      <c r="H12" s="521"/>
      <c r="I12" s="521"/>
      <c r="J12" s="521"/>
      <c r="K12" s="522"/>
    </row>
    <row r="13" spans="1:253" ht="104.25" customHeight="1" thickBot="1" x14ac:dyDescent="0.25">
      <c r="B13" s="231"/>
      <c r="C13" s="235" t="s">
        <v>545</v>
      </c>
      <c r="D13" s="236">
        <v>69.5</v>
      </c>
      <c r="E13" s="237">
        <f t="shared" ref="E13:E29" si="0">D13*0.95</f>
        <v>66.025000000000006</v>
      </c>
      <c r="F13" s="237">
        <f>D13*0.93</f>
        <v>64.635000000000005</v>
      </c>
      <c r="G13" s="237">
        <f t="shared" ref="G13:G29" si="1">D13*0.9</f>
        <v>62.550000000000004</v>
      </c>
      <c r="H13" s="237">
        <f>D13*0.87</f>
        <v>60.464999999999996</v>
      </c>
      <c r="I13" s="337">
        <f>D13*0.8</f>
        <v>55.6</v>
      </c>
      <c r="J13" s="158">
        <v>100</v>
      </c>
      <c r="K13" s="149">
        <v>6.84</v>
      </c>
    </row>
    <row r="14" spans="1:253" ht="50.25" customHeight="1" x14ac:dyDescent="0.2">
      <c r="B14" s="523"/>
      <c r="C14" s="238" t="s">
        <v>546</v>
      </c>
      <c r="D14" s="239">
        <v>119</v>
      </c>
      <c r="E14" s="240">
        <f t="shared" si="0"/>
        <v>113.05000000000001</v>
      </c>
      <c r="F14" s="240">
        <f t="shared" ref="F14:F29" si="2">D14*0.93</f>
        <v>110.67</v>
      </c>
      <c r="G14" s="240">
        <f t="shared" si="1"/>
        <v>107.10000000000001</v>
      </c>
      <c r="H14" s="240">
        <f t="shared" ref="H14:H29" si="3">D14*0.87</f>
        <v>103.53</v>
      </c>
      <c r="I14" s="338">
        <f t="shared" ref="I14:I29" si="4">D14*0.8</f>
        <v>95.2</v>
      </c>
      <c r="J14" s="93">
        <v>80</v>
      </c>
      <c r="K14" s="104">
        <v>9.1</v>
      </c>
    </row>
    <row r="15" spans="1:253" ht="50.25" customHeight="1" thickBot="1" x14ac:dyDescent="0.25">
      <c r="B15" s="524"/>
      <c r="C15" s="241" t="s">
        <v>547</v>
      </c>
      <c r="D15" s="190">
        <v>147.5</v>
      </c>
      <c r="E15" s="191">
        <f t="shared" si="0"/>
        <v>140.125</v>
      </c>
      <c r="F15" s="191">
        <f t="shared" si="2"/>
        <v>137.17500000000001</v>
      </c>
      <c r="G15" s="191">
        <f t="shared" si="1"/>
        <v>132.75</v>
      </c>
      <c r="H15" s="191">
        <f t="shared" si="3"/>
        <v>128.32499999999999</v>
      </c>
      <c r="I15" s="339">
        <f t="shared" si="4"/>
        <v>118</v>
      </c>
      <c r="J15" s="154">
        <v>80</v>
      </c>
      <c r="K15" s="101">
        <v>13.8</v>
      </c>
    </row>
    <row r="16" spans="1:253" ht="19.5" customHeight="1" x14ac:dyDescent="0.2">
      <c r="B16" s="523"/>
      <c r="C16" s="230" t="s">
        <v>548</v>
      </c>
      <c r="D16" s="184">
        <v>108</v>
      </c>
      <c r="E16" s="185">
        <f t="shared" si="0"/>
        <v>102.60000000000001</v>
      </c>
      <c r="F16" s="185">
        <f t="shared" si="2"/>
        <v>100.44000000000001</v>
      </c>
      <c r="G16" s="185">
        <f t="shared" si="1"/>
        <v>97.2</v>
      </c>
      <c r="H16" s="185">
        <f t="shared" si="3"/>
        <v>93.96</v>
      </c>
      <c r="I16" s="340">
        <f t="shared" si="4"/>
        <v>86.4</v>
      </c>
      <c r="J16" s="155">
        <v>80</v>
      </c>
      <c r="K16" s="335">
        <v>5.65</v>
      </c>
    </row>
    <row r="17" spans="2:11" ht="19.5" customHeight="1" x14ac:dyDescent="0.2">
      <c r="B17" s="525"/>
      <c r="C17" s="232" t="s">
        <v>549</v>
      </c>
      <c r="D17" s="179">
        <v>154.5</v>
      </c>
      <c r="E17" s="180">
        <f t="shared" si="0"/>
        <v>146.77500000000001</v>
      </c>
      <c r="F17" s="180">
        <f t="shared" si="2"/>
        <v>143.685</v>
      </c>
      <c r="G17" s="180">
        <f t="shared" si="1"/>
        <v>139.05000000000001</v>
      </c>
      <c r="H17" s="180">
        <f t="shared" si="3"/>
        <v>134.41499999999999</v>
      </c>
      <c r="I17" s="341">
        <f t="shared" si="4"/>
        <v>123.60000000000001</v>
      </c>
      <c r="J17" s="97">
        <v>80</v>
      </c>
      <c r="K17" s="106">
        <v>10.5</v>
      </c>
    </row>
    <row r="18" spans="2:11" ht="19.5" customHeight="1" x14ac:dyDescent="0.2">
      <c r="B18" s="525"/>
      <c r="C18" s="232" t="s">
        <v>550</v>
      </c>
      <c r="D18" s="179">
        <v>182</v>
      </c>
      <c r="E18" s="180">
        <f t="shared" si="0"/>
        <v>172.9</v>
      </c>
      <c r="F18" s="180">
        <f t="shared" si="2"/>
        <v>169.26000000000002</v>
      </c>
      <c r="G18" s="180">
        <f t="shared" si="1"/>
        <v>163.80000000000001</v>
      </c>
      <c r="H18" s="180">
        <f t="shared" si="3"/>
        <v>158.34</v>
      </c>
      <c r="I18" s="341">
        <f t="shared" si="4"/>
        <v>145.6</v>
      </c>
      <c r="J18" s="97">
        <v>80</v>
      </c>
      <c r="K18" s="106">
        <v>10.32</v>
      </c>
    </row>
    <row r="19" spans="2:11" ht="19.5" customHeight="1" x14ac:dyDescent="0.2">
      <c r="B19" s="525"/>
      <c r="C19" s="232" t="s">
        <v>551</v>
      </c>
      <c r="D19" s="179">
        <v>204</v>
      </c>
      <c r="E19" s="180">
        <f t="shared" si="0"/>
        <v>193.8</v>
      </c>
      <c r="F19" s="180">
        <f t="shared" si="2"/>
        <v>189.72</v>
      </c>
      <c r="G19" s="180">
        <f t="shared" si="1"/>
        <v>183.6</v>
      </c>
      <c r="H19" s="180">
        <f t="shared" si="3"/>
        <v>177.48</v>
      </c>
      <c r="I19" s="341">
        <f t="shared" si="4"/>
        <v>163.20000000000002</v>
      </c>
      <c r="J19" s="97">
        <v>60</v>
      </c>
      <c r="K19" s="106">
        <v>8.0299999999999994</v>
      </c>
    </row>
    <row r="20" spans="2:11" ht="19.5" customHeight="1" thickBot="1" x14ac:dyDescent="0.25">
      <c r="B20" s="524"/>
      <c r="C20" s="233" t="s">
        <v>552</v>
      </c>
      <c r="D20" s="242">
        <v>241</v>
      </c>
      <c r="E20" s="183">
        <f t="shared" si="0"/>
        <v>228.95000000000002</v>
      </c>
      <c r="F20" s="183">
        <f>D20*0.93</f>
        <v>224.13000000000002</v>
      </c>
      <c r="G20" s="183">
        <f t="shared" si="1"/>
        <v>216.9</v>
      </c>
      <c r="H20" s="183">
        <f t="shared" si="3"/>
        <v>209.67</v>
      </c>
      <c r="I20" s="342">
        <f t="shared" si="4"/>
        <v>192.8</v>
      </c>
      <c r="J20" s="156">
        <v>40</v>
      </c>
      <c r="K20" s="336">
        <v>7.44</v>
      </c>
    </row>
    <row r="21" spans="2:11" ht="24.75" customHeight="1" x14ac:dyDescent="0.2">
      <c r="B21" s="523"/>
      <c r="C21" s="238" t="s">
        <v>553</v>
      </c>
      <c r="D21" s="239">
        <v>232.5</v>
      </c>
      <c r="E21" s="240">
        <f t="shared" si="0"/>
        <v>220.87500000000003</v>
      </c>
      <c r="F21" s="240">
        <f t="shared" si="2"/>
        <v>216.22500000000002</v>
      </c>
      <c r="G21" s="240">
        <f t="shared" si="1"/>
        <v>209.25</v>
      </c>
      <c r="H21" s="240">
        <f t="shared" si="3"/>
        <v>202.27500000000001</v>
      </c>
      <c r="I21" s="338">
        <f t="shared" si="4"/>
        <v>186</v>
      </c>
      <c r="J21" s="93">
        <v>30</v>
      </c>
      <c r="K21" s="94">
        <v>6.68</v>
      </c>
    </row>
    <row r="22" spans="2:11" ht="24.75" customHeight="1" x14ac:dyDescent="0.2">
      <c r="B22" s="525"/>
      <c r="C22" s="244" t="s">
        <v>554</v>
      </c>
      <c r="D22" s="187">
        <v>241</v>
      </c>
      <c r="E22" s="188">
        <f t="shared" si="0"/>
        <v>228.95000000000002</v>
      </c>
      <c r="F22" s="188">
        <f t="shared" si="2"/>
        <v>224.13000000000002</v>
      </c>
      <c r="G22" s="188">
        <f t="shared" si="1"/>
        <v>216.9</v>
      </c>
      <c r="H22" s="188">
        <f t="shared" si="3"/>
        <v>209.67</v>
      </c>
      <c r="I22" s="341">
        <f t="shared" si="4"/>
        <v>192.8</v>
      </c>
      <c r="J22" s="97">
        <v>30</v>
      </c>
      <c r="K22" s="98"/>
    </row>
    <row r="23" spans="2:11" ht="24.75" customHeight="1" x14ac:dyDescent="0.2">
      <c r="B23" s="525"/>
      <c r="C23" s="244" t="s">
        <v>555</v>
      </c>
      <c r="D23" s="187">
        <v>298.5</v>
      </c>
      <c r="E23" s="188">
        <f t="shared" si="0"/>
        <v>283.57500000000005</v>
      </c>
      <c r="F23" s="188">
        <f t="shared" si="2"/>
        <v>277.60500000000002</v>
      </c>
      <c r="G23" s="188">
        <f t="shared" si="1"/>
        <v>268.65000000000003</v>
      </c>
      <c r="H23" s="188">
        <f t="shared" si="3"/>
        <v>259.69499999999999</v>
      </c>
      <c r="I23" s="341">
        <f t="shared" si="4"/>
        <v>238.8</v>
      </c>
      <c r="J23" s="97">
        <v>30</v>
      </c>
      <c r="K23" s="98">
        <v>12.8</v>
      </c>
    </row>
    <row r="24" spans="2:11" ht="24.75" customHeight="1" thickBot="1" x14ac:dyDescent="0.25">
      <c r="B24" s="524"/>
      <c r="C24" s="245" t="s">
        <v>556</v>
      </c>
      <c r="D24" s="246">
        <v>330.5</v>
      </c>
      <c r="E24" s="191">
        <f t="shared" si="0"/>
        <v>313.97500000000002</v>
      </c>
      <c r="F24" s="191">
        <f t="shared" si="2"/>
        <v>307.36500000000001</v>
      </c>
      <c r="G24" s="191">
        <f t="shared" si="1"/>
        <v>297.45</v>
      </c>
      <c r="H24" s="191">
        <f t="shared" si="3"/>
        <v>287.53500000000003</v>
      </c>
      <c r="I24" s="339">
        <f t="shared" si="4"/>
        <v>264.40000000000003</v>
      </c>
      <c r="J24" s="154">
        <v>30</v>
      </c>
      <c r="K24" s="136"/>
    </row>
    <row r="25" spans="2:11" ht="69" customHeight="1" thickBot="1" x14ac:dyDescent="0.25">
      <c r="B25" s="231"/>
      <c r="C25" s="247" t="s">
        <v>557</v>
      </c>
      <c r="D25" s="248">
        <v>279</v>
      </c>
      <c r="E25" s="249">
        <f t="shared" si="0"/>
        <v>265.05</v>
      </c>
      <c r="F25" s="249">
        <f t="shared" si="2"/>
        <v>259.47000000000003</v>
      </c>
      <c r="G25" s="249">
        <f t="shared" si="1"/>
        <v>251.1</v>
      </c>
      <c r="H25" s="249">
        <f t="shared" si="3"/>
        <v>242.73</v>
      </c>
      <c r="I25" s="343">
        <f t="shared" si="4"/>
        <v>223.20000000000002</v>
      </c>
      <c r="J25" s="163">
        <v>50</v>
      </c>
      <c r="K25" s="221"/>
    </row>
    <row r="26" spans="2:11" ht="40.5" customHeight="1" x14ac:dyDescent="0.2">
      <c r="B26" s="523"/>
      <c r="C26" s="41" t="s">
        <v>558</v>
      </c>
      <c r="D26" s="250">
        <v>125</v>
      </c>
      <c r="E26" s="240">
        <f t="shared" si="0"/>
        <v>118.75000000000001</v>
      </c>
      <c r="F26" s="240">
        <f t="shared" si="2"/>
        <v>116.25</v>
      </c>
      <c r="G26" s="240">
        <f t="shared" si="1"/>
        <v>112.5</v>
      </c>
      <c r="H26" s="240">
        <f t="shared" si="3"/>
        <v>108.75</v>
      </c>
      <c r="I26" s="338">
        <f t="shared" si="4"/>
        <v>100</v>
      </c>
      <c r="J26" s="93">
        <v>60</v>
      </c>
      <c r="K26" s="131"/>
    </row>
    <row r="27" spans="2:11" ht="40.5" customHeight="1" thickBot="1" x14ac:dyDescent="0.25">
      <c r="B27" s="524"/>
      <c r="C27" s="53" t="s">
        <v>559</v>
      </c>
      <c r="D27" s="246">
        <v>146</v>
      </c>
      <c r="E27" s="191">
        <f t="shared" si="0"/>
        <v>138.70000000000002</v>
      </c>
      <c r="F27" s="191">
        <f t="shared" si="2"/>
        <v>135.78</v>
      </c>
      <c r="G27" s="191">
        <f t="shared" si="1"/>
        <v>131.4</v>
      </c>
      <c r="H27" s="191">
        <f t="shared" si="3"/>
        <v>127.02</v>
      </c>
      <c r="I27" s="339">
        <f t="shared" si="4"/>
        <v>116.80000000000001</v>
      </c>
      <c r="J27" s="154">
        <v>60</v>
      </c>
      <c r="K27" s="136">
        <v>9.74</v>
      </c>
    </row>
    <row r="28" spans="2:11" ht="49.5" customHeight="1" x14ac:dyDescent="0.2">
      <c r="B28" s="523"/>
      <c r="C28" s="79" t="s">
        <v>560</v>
      </c>
      <c r="D28" s="243">
        <v>140.5</v>
      </c>
      <c r="E28" s="185">
        <f t="shared" si="0"/>
        <v>133.47500000000002</v>
      </c>
      <c r="F28" s="185">
        <f t="shared" si="2"/>
        <v>130.66500000000002</v>
      </c>
      <c r="G28" s="185">
        <f t="shared" si="1"/>
        <v>126.45</v>
      </c>
      <c r="H28" s="185">
        <f t="shared" si="3"/>
        <v>122.235</v>
      </c>
      <c r="I28" s="340">
        <f t="shared" si="4"/>
        <v>112.4</v>
      </c>
      <c r="J28" s="155">
        <v>50</v>
      </c>
      <c r="K28" s="72">
        <v>6.2</v>
      </c>
    </row>
    <row r="29" spans="2:11" ht="49.5" customHeight="1" thickBot="1" x14ac:dyDescent="0.25">
      <c r="B29" s="524"/>
      <c r="C29" s="233" t="s">
        <v>561</v>
      </c>
      <c r="D29" s="182">
        <v>148.5</v>
      </c>
      <c r="E29" s="183">
        <f t="shared" si="0"/>
        <v>141.07500000000002</v>
      </c>
      <c r="F29" s="183">
        <f t="shared" si="2"/>
        <v>138.10500000000002</v>
      </c>
      <c r="G29" s="183">
        <f t="shared" si="1"/>
        <v>133.65</v>
      </c>
      <c r="H29" s="183">
        <f t="shared" si="3"/>
        <v>129.19499999999999</v>
      </c>
      <c r="I29" s="342">
        <f t="shared" si="4"/>
        <v>118.80000000000001</v>
      </c>
      <c r="J29" s="154">
        <v>50</v>
      </c>
      <c r="K29" s="112">
        <v>8.19</v>
      </c>
    </row>
    <row r="30" spans="2:11" ht="25.5" customHeight="1" thickBot="1" x14ac:dyDescent="0.25">
      <c r="B30" s="520" t="s">
        <v>75</v>
      </c>
      <c r="C30" s="521"/>
      <c r="D30" s="521"/>
      <c r="E30" s="521"/>
      <c r="F30" s="521"/>
      <c r="G30" s="521"/>
      <c r="H30" s="521"/>
      <c r="I30" s="521"/>
      <c r="J30" s="521"/>
      <c r="K30" s="522"/>
    </row>
    <row r="31" spans="2:11" ht="15.75" customHeight="1" x14ac:dyDescent="0.2">
      <c r="B31" s="523"/>
      <c r="C31" s="41" t="s">
        <v>562</v>
      </c>
      <c r="D31" s="512">
        <v>84</v>
      </c>
      <c r="E31" s="514">
        <f>D31*0.95</f>
        <v>79.800000000000011</v>
      </c>
      <c r="F31" s="514">
        <f>D31*0.93</f>
        <v>78.12</v>
      </c>
      <c r="G31" s="514">
        <f>D31*0.9</f>
        <v>75.600000000000009</v>
      </c>
      <c r="H31" s="514">
        <f>D31*0.87</f>
        <v>73.08</v>
      </c>
      <c r="I31" s="516">
        <f>D31*0.8</f>
        <v>67.2</v>
      </c>
      <c r="J31" s="518">
        <v>60</v>
      </c>
      <c r="K31" s="510">
        <v>5</v>
      </c>
    </row>
    <row r="32" spans="2:11" ht="15.75" customHeight="1" x14ac:dyDescent="0.2">
      <c r="B32" s="525"/>
      <c r="C32" s="47" t="s">
        <v>563</v>
      </c>
      <c r="D32" s="513"/>
      <c r="E32" s="515"/>
      <c r="F32" s="515"/>
      <c r="G32" s="515"/>
      <c r="H32" s="515"/>
      <c r="I32" s="517"/>
      <c r="J32" s="519"/>
      <c r="K32" s="511"/>
    </row>
    <row r="33" spans="2:11" ht="15.75" customHeight="1" x14ac:dyDescent="0.2">
      <c r="B33" s="525"/>
      <c r="C33" s="47" t="s">
        <v>564</v>
      </c>
      <c r="D33" s="513"/>
      <c r="E33" s="515"/>
      <c r="F33" s="515"/>
      <c r="G33" s="515"/>
      <c r="H33" s="515"/>
      <c r="I33" s="517"/>
      <c r="J33" s="519"/>
      <c r="K33" s="511"/>
    </row>
    <row r="34" spans="2:11" ht="15.75" customHeight="1" x14ac:dyDescent="0.2">
      <c r="B34" s="525"/>
      <c r="C34" s="47" t="s">
        <v>565</v>
      </c>
      <c r="D34" s="513"/>
      <c r="E34" s="515"/>
      <c r="F34" s="515"/>
      <c r="G34" s="515"/>
      <c r="H34" s="515"/>
      <c r="I34" s="517"/>
      <c r="J34" s="519"/>
      <c r="K34" s="511"/>
    </row>
    <row r="35" spans="2:11" ht="15.75" customHeight="1" x14ac:dyDescent="0.2">
      <c r="B35" s="525"/>
      <c r="C35" s="47" t="s">
        <v>566</v>
      </c>
      <c r="D35" s="187">
        <v>84</v>
      </c>
      <c r="E35" s="188">
        <f t="shared" ref="E35:E42" si="5">D35*0.95</f>
        <v>79.800000000000011</v>
      </c>
      <c r="F35" s="188">
        <f t="shared" ref="F35:F40" si="6">D35*0.93</f>
        <v>78.12</v>
      </c>
      <c r="G35" s="188">
        <f t="shared" ref="G35:G40" si="7">D35*0.9</f>
        <v>75.600000000000009</v>
      </c>
      <c r="H35" s="188">
        <f t="shared" ref="H35:H40" si="8">D35*0.87</f>
        <v>73.08</v>
      </c>
      <c r="I35" s="341">
        <f t="shared" ref="I35:I40" si="9">D35*0.8</f>
        <v>67.2</v>
      </c>
      <c r="J35" s="97">
        <v>60</v>
      </c>
      <c r="K35" s="106">
        <v>5</v>
      </c>
    </row>
    <row r="36" spans="2:11" ht="15.75" customHeight="1" thickBot="1" x14ac:dyDescent="0.25">
      <c r="B36" s="524"/>
      <c r="C36" s="53" t="s">
        <v>567</v>
      </c>
      <c r="D36" s="190">
        <v>62.5</v>
      </c>
      <c r="E36" s="191">
        <f t="shared" si="5"/>
        <v>59.375000000000007</v>
      </c>
      <c r="F36" s="191">
        <f t="shared" si="6"/>
        <v>58.125</v>
      </c>
      <c r="G36" s="191">
        <f t="shared" si="7"/>
        <v>56.25</v>
      </c>
      <c r="H36" s="191">
        <f t="shared" si="8"/>
        <v>54.375</v>
      </c>
      <c r="I36" s="339">
        <f t="shared" si="9"/>
        <v>50</v>
      </c>
      <c r="J36" s="154">
        <v>60</v>
      </c>
      <c r="K36" s="101">
        <v>5</v>
      </c>
    </row>
    <row r="37" spans="2:11" ht="117.75" customHeight="1" thickBot="1" x14ac:dyDescent="0.25">
      <c r="B37" s="234"/>
      <c r="C37" s="119" t="s">
        <v>568</v>
      </c>
      <c r="D37" s="251">
        <v>56</v>
      </c>
      <c r="E37" s="249">
        <f t="shared" si="5"/>
        <v>53.2</v>
      </c>
      <c r="F37" s="249">
        <f t="shared" si="6"/>
        <v>52.080000000000005</v>
      </c>
      <c r="G37" s="249">
        <f t="shared" si="7"/>
        <v>50.4</v>
      </c>
      <c r="H37" s="249">
        <f t="shared" si="8"/>
        <v>48.72</v>
      </c>
      <c r="I37" s="343">
        <f t="shared" si="9"/>
        <v>44.800000000000004</v>
      </c>
      <c r="J37" s="163">
        <v>100</v>
      </c>
      <c r="K37" s="164">
        <v>6.22</v>
      </c>
    </row>
    <row r="38" spans="2:11" ht="35.25" customHeight="1" x14ac:dyDescent="0.2">
      <c r="B38" s="526"/>
      <c r="C38" s="41" t="s">
        <v>569</v>
      </c>
      <c r="D38" s="239">
        <v>177.5</v>
      </c>
      <c r="E38" s="240">
        <f t="shared" si="5"/>
        <v>168.625</v>
      </c>
      <c r="F38" s="240">
        <f t="shared" si="6"/>
        <v>165.07500000000002</v>
      </c>
      <c r="G38" s="240">
        <f t="shared" si="7"/>
        <v>159.75</v>
      </c>
      <c r="H38" s="240">
        <f t="shared" si="8"/>
        <v>154.42500000000001</v>
      </c>
      <c r="I38" s="338">
        <f t="shared" si="9"/>
        <v>142</v>
      </c>
      <c r="J38" s="93">
        <v>100</v>
      </c>
      <c r="K38" s="104"/>
    </row>
    <row r="39" spans="2:11" ht="35.25" customHeight="1" x14ac:dyDescent="0.2">
      <c r="B39" s="527"/>
      <c r="C39" s="47" t="s">
        <v>570</v>
      </c>
      <c r="D39" s="187">
        <v>203</v>
      </c>
      <c r="E39" s="188">
        <f t="shared" si="5"/>
        <v>192.85</v>
      </c>
      <c r="F39" s="188">
        <f t="shared" si="6"/>
        <v>188.79000000000002</v>
      </c>
      <c r="G39" s="188">
        <f t="shared" si="7"/>
        <v>182.70000000000002</v>
      </c>
      <c r="H39" s="188">
        <f t="shared" si="8"/>
        <v>176.60999999999999</v>
      </c>
      <c r="I39" s="341">
        <f t="shared" si="9"/>
        <v>162.4</v>
      </c>
      <c r="J39" s="97">
        <v>80</v>
      </c>
      <c r="K39" s="106"/>
    </row>
    <row r="40" spans="2:11" ht="35.25" customHeight="1" thickBot="1" x14ac:dyDescent="0.25">
      <c r="B40" s="528"/>
      <c r="C40" s="53" t="s">
        <v>571</v>
      </c>
      <c r="D40" s="190">
        <v>220</v>
      </c>
      <c r="E40" s="191">
        <f t="shared" si="5"/>
        <v>209</v>
      </c>
      <c r="F40" s="191">
        <f t="shared" si="6"/>
        <v>204.60000000000002</v>
      </c>
      <c r="G40" s="191">
        <f t="shared" si="7"/>
        <v>198</v>
      </c>
      <c r="H40" s="191">
        <f t="shared" si="8"/>
        <v>191.4</v>
      </c>
      <c r="I40" s="339">
        <f t="shared" si="9"/>
        <v>176</v>
      </c>
      <c r="J40" s="154">
        <v>60</v>
      </c>
      <c r="K40" s="101"/>
    </row>
    <row r="41" spans="2:11" ht="99" customHeight="1" thickBot="1" x14ac:dyDescent="0.25">
      <c r="B41" s="234"/>
      <c r="C41" s="119" t="s">
        <v>572</v>
      </c>
      <c r="D41" s="251">
        <v>343</v>
      </c>
      <c r="E41" s="249">
        <f t="shared" si="5"/>
        <v>325.84999999999997</v>
      </c>
      <c r="F41" s="249">
        <f>D41*0.93</f>
        <v>318.99</v>
      </c>
      <c r="G41" s="249">
        <f>D41*0.9</f>
        <v>308.7</v>
      </c>
      <c r="H41" s="249">
        <f>D41*0.87</f>
        <v>298.41000000000003</v>
      </c>
      <c r="I41" s="343">
        <f>D41*0.8</f>
        <v>274.40000000000003</v>
      </c>
      <c r="J41" s="163">
        <v>30</v>
      </c>
      <c r="K41" s="164"/>
    </row>
    <row r="42" spans="2:11" ht="96" customHeight="1" thickBot="1" x14ac:dyDescent="0.25">
      <c r="B42" s="234"/>
      <c r="C42" s="122" t="s">
        <v>573</v>
      </c>
      <c r="D42" s="236">
        <v>320</v>
      </c>
      <c r="E42" s="237">
        <f t="shared" si="5"/>
        <v>304</v>
      </c>
      <c r="F42" s="237">
        <f>D42*0.93</f>
        <v>297.60000000000002</v>
      </c>
      <c r="G42" s="237">
        <f>D42*0.9</f>
        <v>288</v>
      </c>
      <c r="H42" s="237">
        <f>D42*0.87</f>
        <v>278.39999999999998</v>
      </c>
      <c r="I42" s="337">
        <f>D42*0.8</f>
        <v>256</v>
      </c>
      <c r="J42" s="158">
        <v>30</v>
      </c>
      <c r="K42" s="149"/>
    </row>
  </sheetData>
  <sheetProtection selectLockedCells="1" selectUnlockedCells="1"/>
  <mergeCells count="32">
    <mergeCell ref="D2:K2"/>
    <mergeCell ref="D3:K3"/>
    <mergeCell ref="D4:K4"/>
    <mergeCell ref="B31:B36"/>
    <mergeCell ref="B38:B40"/>
    <mergeCell ref="B14:B15"/>
    <mergeCell ref="B16:B20"/>
    <mergeCell ref="B21:B24"/>
    <mergeCell ref="B26:B27"/>
    <mergeCell ref="B7:C7"/>
    <mergeCell ref="D7:K7"/>
    <mergeCell ref="B9:K9"/>
    <mergeCell ref="B10:B11"/>
    <mergeCell ref="C10:C11"/>
    <mergeCell ref="J10:J11"/>
    <mergeCell ref="K10:K11"/>
    <mergeCell ref="D5:H5"/>
    <mergeCell ref="I5:K5"/>
    <mergeCell ref="K31:K34"/>
    <mergeCell ref="D31:D34"/>
    <mergeCell ref="E31:E34"/>
    <mergeCell ref="F31:F34"/>
    <mergeCell ref="G31:G34"/>
    <mergeCell ref="H31:H34"/>
    <mergeCell ref="I31:I34"/>
    <mergeCell ref="J31:J34"/>
    <mergeCell ref="D6:H6"/>
    <mergeCell ref="I6:K6"/>
    <mergeCell ref="B12:K12"/>
    <mergeCell ref="B28:B29"/>
    <mergeCell ref="B30:K30"/>
    <mergeCell ref="B2:C6"/>
  </mergeCells>
  <hyperlinks>
    <hyperlink ref="I6" r:id="rId1"/>
  </hyperlinks>
  <printOptions horizontalCentered="1"/>
  <pageMargins left="0.39370078740157483" right="0.39370078740157483" top="0.39370078740157483" bottom="0.78740157480314965" header="0.51181102362204722" footer="0.51181102362204722"/>
  <pageSetup paperSize="9" scale="79" firstPageNumber="0" fitToHeight="2" orientation="portrait" horizontalDpi="300" verticalDpi="300" r:id="rId2"/>
  <headerFooter alignWithMargins="0">
    <oddFooter>&amp;R&amp;D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36"/>
  <sheetViews>
    <sheetView zoomScaleNormal="100" workbookViewId="0">
      <selection activeCell="B9" sqref="B9:K9"/>
    </sheetView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5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93" t="s">
        <v>0</v>
      </c>
      <c r="C9" s="494"/>
      <c r="D9" s="494"/>
      <c r="E9" s="494"/>
      <c r="F9" s="494"/>
      <c r="G9" s="494"/>
      <c r="H9" s="494"/>
      <c r="I9" s="494"/>
      <c r="J9" s="494"/>
      <c r="K9" s="495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504" t="s">
        <v>1</v>
      </c>
      <c r="C10" s="496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33</v>
      </c>
      <c r="J10" s="506" t="s">
        <v>335</v>
      </c>
      <c r="K10" s="501" t="s">
        <v>336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535"/>
      <c r="C11" s="534"/>
      <c r="D11" s="382" t="s">
        <v>19</v>
      </c>
      <c r="E11" s="383" t="s">
        <v>71</v>
      </c>
      <c r="F11" s="383" t="s">
        <v>72</v>
      </c>
      <c r="G11" s="383" t="s">
        <v>73</v>
      </c>
      <c r="H11" s="383" t="s">
        <v>600</v>
      </c>
      <c r="I11" s="384" t="s">
        <v>601</v>
      </c>
      <c r="J11" s="547"/>
      <c r="K11" s="529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539" t="s">
        <v>76</v>
      </c>
      <c r="C12" s="540"/>
      <c r="D12" s="540"/>
      <c r="E12" s="540"/>
      <c r="F12" s="540"/>
      <c r="G12" s="540"/>
      <c r="H12" s="540"/>
      <c r="I12" s="540"/>
      <c r="J12" s="540"/>
      <c r="K12" s="541"/>
    </row>
    <row r="13" spans="2:247" ht="19.5" customHeight="1" x14ac:dyDescent="0.2">
      <c r="B13" s="531"/>
      <c r="C13" s="255" t="s">
        <v>77</v>
      </c>
      <c r="D13" s="391">
        <v>36.5</v>
      </c>
      <c r="E13" s="393">
        <f>D13*0.95</f>
        <v>34.675000000000004</v>
      </c>
      <c r="F13" s="393">
        <f>D13*0.93</f>
        <v>33.945</v>
      </c>
      <c r="G13" s="393">
        <f>D13*0.9</f>
        <v>32.85</v>
      </c>
      <c r="H13" s="393">
        <f>D13*0.87</f>
        <v>31.754999999999999</v>
      </c>
      <c r="I13" s="395">
        <f>D13*0.8</f>
        <v>29.200000000000003</v>
      </c>
      <c r="J13" s="397" t="s">
        <v>78</v>
      </c>
      <c r="K13" s="389">
        <v>10.5</v>
      </c>
    </row>
    <row r="14" spans="2:247" ht="19.5" customHeight="1" x14ac:dyDescent="0.2">
      <c r="B14" s="532"/>
      <c r="C14" s="256" t="s">
        <v>79</v>
      </c>
      <c r="D14" s="392">
        <v>40</v>
      </c>
      <c r="E14" s="394">
        <f>D14*0.95</f>
        <v>38</v>
      </c>
      <c r="F14" s="394">
        <f>D14*0.93</f>
        <v>37.200000000000003</v>
      </c>
      <c r="G14" s="394">
        <f>D14*0.9</f>
        <v>36</v>
      </c>
      <c r="H14" s="394">
        <f>D14*0.87</f>
        <v>34.799999999999997</v>
      </c>
      <c r="I14" s="396">
        <f>D14*0.8</f>
        <v>32</v>
      </c>
      <c r="J14" s="398" t="s">
        <v>78</v>
      </c>
      <c r="K14" s="390">
        <v>10.5</v>
      </c>
    </row>
    <row r="15" spans="2:247" ht="19.5" customHeight="1" x14ac:dyDescent="0.2">
      <c r="B15" s="532"/>
      <c r="C15" s="256" t="s">
        <v>80</v>
      </c>
      <c r="D15" s="513">
        <v>42.5</v>
      </c>
      <c r="E15" s="515">
        <f>D15*0.95</f>
        <v>40.375</v>
      </c>
      <c r="F15" s="515">
        <f>D15*0.93</f>
        <v>39.524999999999999</v>
      </c>
      <c r="G15" s="515">
        <f>D15*0.9</f>
        <v>38.25</v>
      </c>
      <c r="H15" s="515">
        <f>D15*0.87</f>
        <v>36.975000000000001</v>
      </c>
      <c r="I15" s="517">
        <f>D15*0.8</f>
        <v>34</v>
      </c>
      <c r="J15" s="519" t="s">
        <v>78</v>
      </c>
      <c r="K15" s="511">
        <v>10.5</v>
      </c>
    </row>
    <row r="16" spans="2:247" ht="19.5" customHeight="1" x14ac:dyDescent="0.2">
      <c r="B16" s="532"/>
      <c r="C16" s="256" t="s">
        <v>81</v>
      </c>
      <c r="D16" s="513"/>
      <c r="E16" s="515"/>
      <c r="F16" s="515"/>
      <c r="G16" s="515"/>
      <c r="H16" s="515"/>
      <c r="I16" s="517"/>
      <c r="J16" s="519"/>
      <c r="K16" s="511"/>
    </row>
    <row r="17" spans="2:11" ht="19.5" customHeight="1" x14ac:dyDescent="0.2">
      <c r="B17" s="532"/>
      <c r="C17" s="256" t="s">
        <v>82</v>
      </c>
      <c r="D17" s="513"/>
      <c r="E17" s="515"/>
      <c r="F17" s="515"/>
      <c r="G17" s="515"/>
      <c r="H17" s="515"/>
      <c r="I17" s="517"/>
      <c r="J17" s="519"/>
      <c r="K17" s="511"/>
    </row>
    <row r="18" spans="2:11" ht="19.5" customHeight="1" thickBot="1" x14ac:dyDescent="0.25">
      <c r="B18" s="533"/>
      <c r="C18" s="257" t="s">
        <v>83</v>
      </c>
      <c r="D18" s="536"/>
      <c r="E18" s="537"/>
      <c r="F18" s="537"/>
      <c r="G18" s="537"/>
      <c r="H18" s="537"/>
      <c r="I18" s="544"/>
      <c r="J18" s="545"/>
      <c r="K18" s="530"/>
    </row>
    <row r="19" spans="2:11" ht="19.5" customHeight="1" x14ac:dyDescent="0.2">
      <c r="B19" s="531"/>
      <c r="C19" s="254" t="s">
        <v>84</v>
      </c>
      <c r="D19" s="184">
        <v>68.5</v>
      </c>
      <c r="E19" s="185">
        <f>D19*0.95</f>
        <v>65.075000000000003</v>
      </c>
      <c r="F19" s="185">
        <f>D19*0.93</f>
        <v>63.705000000000005</v>
      </c>
      <c r="G19" s="185">
        <f>D19*0.9</f>
        <v>61.65</v>
      </c>
      <c r="H19" s="185">
        <f>D19*0.87</f>
        <v>59.594999999999999</v>
      </c>
      <c r="I19" s="340">
        <f>D19*0.8</f>
        <v>54.800000000000004</v>
      </c>
      <c r="J19" s="155" t="s">
        <v>85</v>
      </c>
      <c r="K19" s="335">
        <v>7.45</v>
      </c>
    </row>
    <row r="20" spans="2:11" ht="19.5" customHeight="1" x14ac:dyDescent="0.2">
      <c r="B20" s="532"/>
      <c r="C20" s="252" t="s">
        <v>86</v>
      </c>
      <c r="D20" s="392">
        <v>74</v>
      </c>
      <c r="E20" s="394">
        <f>D20*0.95</f>
        <v>70.300000000000011</v>
      </c>
      <c r="F20" s="394">
        <f>D20*0.93</f>
        <v>68.820000000000007</v>
      </c>
      <c r="G20" s="394">
        <f>D20*0.9</f>
        <v>66.600000000000009</v>
      </c>
      <c r="H20" s="394">
        <f>D20*0.87</f>
        <v>64.38</v>
      </c>
      <c r="I20" s="396">
        <f>D20*0.8</f>
        <v>59.2</v>
      </c>
      <c r="J20" s="398" t="s">
        <v>85</v>
      </c>
      <c r="K20" s="390">
        <v>7.45</v>
      </c>
    </row>
    <row r="21" spans="2:11" ht="19.5" customHeight="1" x14ac:dyDescent="0.2">
      <c r="B21" s="532"/>
      <c r="C21" s="252" t="s">
        <v>87</v>
      </c>
      <c r="D21" s="513">
        <v>82.5</v>
      </c>
      <c r="E21" s="515">
        <f>D21*0.95</f>
        <v>78.375</v>
      </c>
      <c r="F21" s="515">
        <f>D21*0.93</f>
        <v>76.725000000000009</v>
      </c>
      <c r="G21" s="515">
        <f>D21*0.9</f>
        <v>74.25</v>
      </c>
      <c r="H21" s="515">
        <f>D21*0.87</f>
        <v>71.775000000000006</v>
      </c>
      <c r="I21" s="517">
        <f>D21*0.8</f>
        <v>66</v>
      </c>
      <c r="J21" s="519" t="s">
        <v>85</v>
      </c>
      <c r="K21" s="511">
        <v>7.45</v>
      </c>
    </row>
    <row r="22" spans="2:11" ht="19.5" customHeight="1" x14ac:dyDescent="0.2">
      <c r="B22" s="532"/>
      <c r="C22" s="252" t="s">
        <v>88</v>
      </c>
      <c r="D22" s="513"/>
      <c r="E22" s="515"/>
      <c r="F22" s="515"/>
      <c r="G22" s="515"/>
      <c r="H22" s="515"/>
      <c r="I22" s="517"/>
      <c r="J22" s="519"/>
      <c r="K22" s="511"/>
    </row>
    <row r="23" spans="2:11" ht="19.5" customHeight="1" x14ac:dyDescent="0.2">
      <c r="B23" s="532"/>
      <c r="C23" s="252" t="s">
        <v>89</v>
      </c>
      <c r="D23" s="513"/>
      <c r="E23" s="515"/>
      <c r="F23" s="515"/>
      <c r="G23" s="515"/>
      <c r="H23" s="515"/>
      <c r="I23" s="517"/>
      <c r="J23" s="519"/>
      <c r="K23" s="511"/>
    </row>
    <row r="24" spans="2:11" ht="19.5" customHeight="1" thickBot="1" x14ac:dyDescent="0.25">
      <c r="B24" s="533"/>
      <c r="C24" s="258" t="s">
        <v>90</v>
      </c>
      <c r="D24" s="546"/>
      <c r="E24" s="538"/>
      <c r="F24" s="538"/>
      <c r="G24" s="538"/>
      <c r="H24" s="538"/>
      <c r="I24" s="548"/>
      <c r="J24" s="543"/>
      <c r="K24" s="542"/>
    </row>
    <row r="25" spans="2:11" ht="21.75" customHeight="1" x14ac:dyDescent="0.2">
      <c r="B25" s="531"/>
      <c r="C25" s="259" t="s">
        <v>91</v>
      </c>
      <c r="D25" s="391">
        <v>85</v>
      </c>
      <c r="E25" s="393">
        <f>D25*0.95</f>
        <v>80.75</v>
      </c>
      <c r="F25" s="393">
        <f>D25*0.93</f>
        <v>79.05</v>
      </c>
      <c r="G25" s="393">
        <f>D25*0.9</f>
        <v>76.5</v>
      </c>
      <c r="H25" s="393">
        <f>D25*0.87</f>
        <v>73.95</v>
      </c>
      <c r="I25" s="395">
        <f>D25*0.8</f>
        <v>68</v>
      </c>
      <c r="J25" s="397" t="s">
        <v>85</v>
      </c>
      <c r="K25" s="389">
        <v>9.4499999999999993</v>
      </c>
    </row>
    <row r="26" spans="2:11" ht="21.75" customHeight="1" x14ac:dyDescent="0.2">
      <c r="B26" s="532"/>
      <c r="C26" s="260" t="s">
        <v>92</v>
      </c>
      <c r="D26" s="392">
        <v>87</v>
      </c>
      <c r="E26" s="394">
        <f>D26*0.95</f>
        <v>82.65</v>
      </c>
      <c r="F26" s="394">
        <f>D26*0.93</f>
        <v>80.910000000000011</v>
      </c>
      <c r="G26" s="394">
        <f>D26*0.9</f>
        <v>78.3</v>
      </c>
      <c r="H26" s="394">
        <f>D26*0.87</f>
        <v>75.69</v>
      </c>
      <c r="I26" s="396">
        <f>D26*0.8</f>
        <v>69.600000000000009</v>
      </c>
      <c r="J26" s="398" t="s">
        <v>85</v>
      </c>
      <c r="K26" s="390">
        <v>9.4499999999999993</v>
      </c>
    </row>
    <row r="27" spans="2:11" ht="21.75" customHeight="1" x14ac:dyDescent="0.2">
      <c r="B27" s="532"/>
      <c r="C27" s="260" t="s">
        <v>93</v>
      </c>
      <c r="D27" s="513">
        <v>100</v>
      </c>
      <c r="E27" s="515">
        <f>D27*0.95</f>
        <v>95</v>
      </c>
      <c r="F27" s="515">
        <f>D27*0.93</f>
        <v>93</v>
      </c>
      <c r="G27" s="515">
        <f>D27*0.9</f>
        <v>90</v>
      </c>
      <c r="H27" s="515">
        <f>D27*0.87</f>
        <v>87</v>
      </c>
      <c r="I27" s="517">
        <f>D27*0.8</f>
        <v>80</v>
      </c>
      <c r="J27" s="519" t="s">
        <v>85</v>
      </c>
      <c r="K27" s="511">
        <v>9.4499999999999993</v>
      </c>
    </row>
    <row r="28" spans="2:11" ht="21.75" customHeight="1" x14ac:dyDescent="0.2">
      <c r="B28" s="532"/>
      <c r="C28" s="260" t="s">
        <v>94</v>
      </c>
      <c r="D28" s="513"/>
      <c r="E28" s="515"/>
      <c r="F28" s="515"/>
      <c r="G28" s="515"/>
      <c r="H28" s="515"/>
      <c r="I28" s="517"/>
      <c r="J28" s="519"/>
      <c r="K28" s="511"/>
    </row>
    <row r="29" spans="2:11" ht="21.75" customHeight="1" x14ac:dyDescent="0.2">
      <c r="B29" s="532"/>
      <c r="C29" s="260" t="s">
        <v>95</v>
      </c>
      <c r="D29" s="513"/>
      <c r="E29" s="515"/>
      <c r="F29" s="515"/>
      <c r="G29" s="515"/>
      <c r="H29" s="515"/>
      <c r="I29" s="517"/>
      <c r="J29" s="519"/>
      <c r="K29" s="511"/>
    </row>
    <row r="30" spans="2:11" ht="21.75" customHeight="1" thickBot="1" x14ac:dyDescent="0.25">
      <c r="B30" s="533"/>
      <c r="C30" s="261" t="s">
        <v>96</v>
      </c>
      <c r="D30" s="536"/>
      <c r="E30" s="537"/>
      <c r="F30" s="537"/>
      <c r="G30" s="537"/>
      <c r="H30" s="537"/>
      <c r="I30" s="544"/>
      <c r="J30" s="545"/>
      <c r="K30" s="530"/>
    </row>
    <row r="31" spans="2:11" ht="19.5" customHeight="1" x14ac:dyDescent="0.2">
      <c r="B31" s="531"/>
      <c r="C31" s="254" t="s">
        <v>97</v>
      </c>
      <c r="D31" s="184">
        <v>118</v>
      </c>
      <c r="E31" s="185">
        <f>D31*0.95</f>
        <v>112.10000000000001</v>
      </c>
      <c r="F31" s="185">
        <f>D31*0.93</f>
        <v>109.74000000000001</v>
      </c>
      <c r="G31" s="185">
        <f>D31*0.9</f>
        <v>106.2</v>
      </c>
      <c r="H31" s="185">
        <f>D31*0.87</f>
        <v>102.66</v>
      </c>
      <c r="I31" s="340">
        <f>D31*0.8</f>
        <v>94.4</v>
      </c>
      <c r="J31" s="155" t="s">
        <v>85</v>
      </c>
      <c r="K31" s="335">
        <v>16.8</v>
      </c>
    </row>
    <row r="32" spans="2:11" ht="19.5" customHeight="1" x14ac:dyDescent="0.2">
      <c r="B32" s="532"/>
      <c r="C32" s="252" t="s">
        <v>98</v>
      </c>
      <c r="D32" s="392">
        <v>131</v>
      </c>
      <c r="E32" s="394">
        <f>D32*0.95</f>
        <v>124.45</v>
      </c>
      <c r="F32" s="394">
        <f>D32*0.93</f>
        <v>121.83000000000001</v>
      </c>
      <c r="G32" s="394">
        <f>D32*0.9</f>
        <v>117.9</v>
      </c>
      <c r="H32" s="394">
        <f>D32*0.87</f>
        <v>113.97</v>
      </c>
      <c r="I32" s="396">
        <f>D32*0.8</f>
        <v>104.80000000000001</v>
      </c>
      <c r="J32" s="398" t="s">
        <v>85</v>
      </c>
      <c r="K32" s="390">
        <v>16.8</v>
      </c>
    </row>
    <row r="33" spans="2:11" ht="19.5" customHeight="1" x14ac:dyDescent="0.2">
      <c r="B33" s="532"/>
      <c r="C33" s="252" t="s">
        <v>99</v>
      </c>
      <c r="D33" s="513">
        <v>141.5</v>
      </c>
      <c r="E33" s="515">
        <f>D33*0.95</f>
        <v>134.42500000000001</v>
      </c>
      <c r="F33" s="515">
        <f>D33*0.93</f>
        <v>131.595</v>
      </c>
      <c r="G33" s="515">
        <f>D33*0.9</f>
        <v>127.35000000000001</v>
      </c>
      <c r="H33" s="515">
        <f>D33*0.87</f>
        <v>123.105</v>
      </c>
      <c r="I33" s="517">
        <f>D33*0.8</f>
        <v>113.2</v>
      </c>
      <c r="J33" s="519" t="s">
        <v>85</v>
      </c>
      <c r="K33" s="511">
        <v>16.8</v>
      </c>
    </row>
    <row r="34" spans="2:11" ht="19.5" customHeight="1" x14ac:dyDescent="0.2">
      <c r="B34" s="532"/>
      <c r="C34" s="252" t="s">
        <v>100</v>
      </c>
      <c r="D34" s="513"/>
      <c r="E34" s="515"/>
      <c r="F34" s="515"/>
      <c r="G34" s="515"/>
      <c r="H34" s="515"/>
      <c r="I34" s="517"/>
      <c r="J34" s="519"/>
      <c r="K34" s="511"/>
    </row>
    <row r="35" spans="2:11" ht="19.5" customHeight="1" x14ac:dyDescent="0.2">
      <c r="B35" s="532"/>
      <c r="C35" s="252" t="s">
        <v>101</v>
      </c>
      <c r="D35" s="513"/>
      <c r="E35" s="515"/>
      <c r="F35" s="515"/>
      <c r="G35" s="515"/>
      <c r="H35" s="515"/>
      <c r="I35" s="517"/>
      <c r="J35" s="519"/>
      <c r="K35" s="511"/>
    </row>
    <row r="36" spans="2:11" ht="19.5" customHeight="1" thickBot="1" x14ac:dyDescent="0.25">
      <c r="B36" s="533"/>
      <c r="C36" s="253" t="s">
        <v>102</v>
      </c>
      <c r="D36" s="536"/>
      <c r="E36" s="537"/>
      <c r="F36" s="537"/>
      <c r="G36" s="537"/>
      <c r="H36" s="537"/>
      <c r="I36" s="544"/>
      <c r="J36" s="545"/>
      <c r="K36" s="530"/>
    </row>
  </sheetData>
  <mergeCells count="52">
    <mergeCell ref="J27:J30"/>
    <mergeCell ref="D21:D24"/>
    <mergeCell ref="J10:J11"/>
    <mergeCell ref="I21:I24"/>
    <mergeCell ref="B19:B24"/>
    <mergeCell ref="B25:B30"/>
    <mergeCell ref="H21:H24"/>
    <mergeCell ref="J15:J18"/>
    <mergeCell ref="I15:I18"/>
    <mergeCell ref="H15:H18"/>
    <mergeCell ref="B31:B36"/>
    <mergeCell ref="B12:K12"/>
    <mergeCell ref="K21:K24"/>
    <mergeCell ref="K27:K30"/>
    <mergeCell ref="D33:D36"/>
    <mergeCell ref="J21:J24"/>
    <mergeCell ref="D27:D30"/>
    <mergeCell ref="E27:E30"/>
    <mergeCell ref="F27:F30"/>
    <mergeCell ref="G27:G30"/>
    <mergeCell ref="H27:H30"/>
    <mergeCell ref="I27:I30"/>
    <mergeCell ref="H33:H36"/>
    <mergeCell ref="I33:I36"/>
    <mergeCell ref="J33:J36"/>
    <mergeCell ref="K33:K36"/>
    <mergeCell ref="E33:E36"/>
    <mergeCell ref="F33:F36"/>
    <mergeCell ref="G33:G36"/>
    <mergeCell ref="E21:E24"/>
    <mergeCell ref="F21:F24"/>
    <mergeCell ref="G21:G24"/>
    <mergeCell ref="B2:C6"/>
    <mergeCell ref="D2:K2"/>
    <mergeCell ref="D3:K3"/>
    <mergeCell ref="D4:K4"/>
    <mergeCell ref="D5:H5"/>
    <mergeCell ref="I5:K5"/>
    <mergeCell ref="D6:H6"/>
    <mergeCell ref="I6:K6"/>
    <mergeCell ref="B7:C7"/>
    <mergeCell ref="D7:K7"/>
    <mergeCell ref="B9:K9"/>
    <mergeCell ref="K10:K11"/>
    <mergeCell ref="K15:K18"/>
    <mergeCell ref="B13:B18"/>
    <mergeCell ref="C10:C11"/>
    <mergeCell ref="B10:B11"/>
    <mergeCell ref="D15:D18"/>
    <mergeCell ref="E15:E18"/>
    <mergeCell ref="F15:F18"/>
    <mergeCell ref="G15:G18"/>
  </mergeCells>
  <hyperlinks>
    <hyperlink ref="I6" r:id="rId1"/>
  </hyperlinks>
  <printOptions horizontalCentered="1"/>
  <pageMargins left="0.39370078740157483" right="0.39370078740157483" top="0.35433070866141736" bottom="0.35433070866141736" header="0.31496062992125984" footer="0.31496062992125984"/>
  <pageSetup paperSize="9" scale="88" orientation="portrait" r:id="rId2"/>
  <headerFooter>
    <oddFooter>&amp;R&amp;D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81"/>
  <sheetViews>
    <sheetView zoomScaleNormal="100" workbookViewId="0">
      <selection activeCell="B9" sqref="B9:K9"/>
    </sheetView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49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93" t="s">
        <v>0</v>
      </c>
      <c r="C9" s="494"/>
      <c r="D9" s="494"/>
      <c r="E9" s="494"/>
      <c r="F9" s="494"/>
      <c r="G9" s="494"/>
      <c r="H9" s="494"/>
      <c r="I9" s="494"/>
      <c r="J9" s="494"/>
      <c r="K9" s="495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504" t="s">
        <v>1</v>
      </c>
      <c r="C10" s="496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33</v>
      </c>
      <c r="J10" s="506" t="s">
        <v>335</v>
      </c>
      <c r="K10" s="501" t="s">
        <v>336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505"/>
      <c r="C11" s="497"/>
      <c r="D11" s="65" t="s">
        <v>19</v>
      </c>
      <c r="E11" s="66" t="s">
        <v>71</v>
      </c>
      <c r="F11" s="66" t="s">
        <v>72</v>
      </c>
      <c r="G11" s="66" t="s">
        <v>73</v>
      </c>
      <c r="H11" s="66" t="s">
        <v>600</v>
      </c>
      <c r="I11" s="67" t="s">
        <v>601</v>
      </c>
      <c r="J11" s="507"/>
      <c r="K11" s="502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557" t="s">
        <v>103</v>
      </c>
      <c r="C12" s="558"/>
      <c r="D12" s="558"/>
      <c r="E12" s="558"/>
      <c r="F12" s="558"/>
      <c r="G12" s="558"/>
      <c r="H12" s="558"/>
      <c r="I12" s="558"/>
      <c r="J12" s="558"/>
      <c r="K12" s="559"/>
    </row>
    <row r="13" spans="2:247" ht="15" customHeight="1" x14ac:dyDescent="0.2">
      <c r="B13" s="560"/>
      <c r="C13" s="319" t="s">
        <v>104</v>
      </c>
      <c r="D13" s="274">
        <v>48</v>
      </c>
      <c r="E13" s="275">
        <f>D13*0.95</f>
        <v>45.6</v>
      </c>
      <c r="F13" s="275">
        <f>D13*0.93</f>
        <v>44.64</v>
      </c>
      <c r="G13" s="275">
        <f>D13*0.9</f>
        <v>43.2</v>
      </c>
      <c r="H13" s="275">
        <f>D13*0.87</f>
        <v>41.76</v>
      </c>
      <c r="I13" s="284">
        <f>D13*0.8</f>
        <v>38.400000000000006</v>
      </c>
      <c r="J13" s="345" t="s">
        <v>105</v>
      </c>
      <c r="K13" s="276">
        <v>4.8</v>
      </c>
    </row>
    <row r="14" spans="2:247" ht="15" customHeight="1" x14ac:dyDescent="0.2">
      <c r="B14" s="561"/>
      <c r="C14" s="320" t="s">
        <v>106</v>
      </c>
      <c r="D14" s="266">
        <v>64</v>
      </c>
      <c r="E14" s="267">
        <f>D14*0.95</f>
        <v>60.800000000000004</v>
      </c>
      <c r="F14" s="265">
        <f>D14*0.93</f>
        <v>59.52</v>
      </c>
      <c r="G14" s="267">
        <f>D14*0.9</f>
        <v>57.6</v>
      </c>
      <c r="H14" s="265">
        <f>D14*0.87</f>
        <v>55.68</v>
      </c>
      <c r="I14" s="344">
        <f>D14*0.8</f>
        <v>51.2</v>
      </c>
      <c r="J14" s="346">
        <v>100</v>
      </c>
      <c r="K14" s="277">
        <v>4.42</v>
      </c>
    </row>
    <row r="15" spans="2:247" ht="15" customHeight="1" x14ac:dyDescent="0.2">
      <c r="B15" s="561"/>
      <c r="C15" s="320" t="s">
        <v>107</v>
      </c>
      <c r="D15" s="597">
        <v>64</v>
      </c>
      <c r="E15" s="599">
        <f>D15*0.95</f>
        <v>60.800000000000004</v>
      </c>
      <c r="F15" s="599">
        <f>D15*0.93</f>
        <v>59.52</v>
      </c>
      <c r="G15" s="599">
        <f>D15*0.9</f>
        <v>57.6</v>
      </c>
      <c r="H15" s="599">
        <f>D15*0.87</f>
        <v>55.68</v>
      </c>
      <c r="I15" s="583">
        <f>D15*0.8</f>
        <v>51.2</v>
      </c>
      <c r="J15" s="601">
        <v>100</v>
      </c>
      <c r="K15" s="588">
        <v>4.42</v>
      </c>
    </row>
    <row r="16" spans="2:247" ht="15" customHeight="1" x14ac:dyDescent="0.2">
      <c r="B16" s="561"/>
      <c r="C16" s="320" t="s">
        <v>108</v>
      </c>
      <c r="D16" s="580"/>
      <c r="E16" s="582"/>
      <c r="F16" s="582"/>
      <c r="G16" s="582"/>
      <c r="H16" s="582"/>
      <c r="I16" s="584"/>
      <c r="J16" s="602"/>
      <c r="K16" s="569"/>
    </row>
    <row r="17" spans="2:11" ht="15" customHeight="1" x14ac:dyDescent="0.2">
      <c r="B17" s="561"/>
      <c r="C17" s="320" t="s">
        <v>109</v>
      </c>
      <c r="D17" s="580"/>
      <c r="E17" s="582"/>
      <c r="F17" s="582"/>
      <c r="G17" s="582"/>
      <c r="H17" s="582"/>
      <c r="I17" s="584"/>
      <c r="J17" s="602"/>
      <c r="K17" s="569"/>
    </row>
    <row r="18" spans="2:11" ht="15" customHeight="1" x14ac:dyDescent="0.2">
      <c r="B18" s="561"/>
      <c r="C18" s="320" t="s">
        <v>110</v>
      </c>
      <c r="D18" s="580"/>
      <c r="E18" s="582"/>
      <c r="F18" s="582"/>
      <c r="G18" s="582"/>
      <c r="H18" s="582"/>
      <c r="I18" s="584"/>
      <c r="J18" s="602"/>
      <c r="K18" s="569"/>
    </row>
    <row r="19" spans="2:11" ht="15" customHeight="1" thickBot="1" x14ac:dyDescent="0.25">
      <c r="B19" s="562"/>
      <c r="C19" s="321" t="s">
        <v>111</v>
      </c>
      <c r="D19" s="598"/>
      <c r="E19" s="600"/>
      <c r="F19" s="600"/>
      <c r="G19" s="600"/>
      <c r="H19" s="600"/>
      <c r="I19" s="585"/>
      <c r="J19" s="603"/>
      <c r="K19" s="589"/>
    </row>
    <row r="20" spans="2:11" ht="18.75" customHeight="1" x14ac:dyDescent="0.2">
      <c r="B20" s="560"/>
      <c r="C20" s="322" t="s">
        <v>112</v>
      </c>
      <c r="D20" s="268">
        <v>61.5</v>
      </c>
      <c r="E20" s="269">
        <f>D20*0.95</f>
        <v>58.425000000000004</v>
      </c>
      <c r="F20" s="265">
        <f>D20*0.93</f>
        <v>57.195</v>
      </c>
      <c r="G20" s="269">
        <f>D20*0.9</f>
        <v>55.35</v>
      </c>
      <c r="H20" s="269">
        <f>D20*0.87</f>
        <v>53.505000000000003</v>
      </c>
      <c r="I20" s="272">
        <f>D20*0.8</f>
        <v>49.2</v>
      </c>
      <c r="J20" s="347" t="s">
        <v>105</v>
      </c>
      <c r="K20" s="297">
        <v>6.5</v>
      </c>
    </row>
    <row r="21" spans="2:11" ht="18.75" customHeight="1" x14ac:dyDescent="0.2">
      <c r="B21" s="561"/>
      <c r="C21" s="323" t="s">
        <v>113</v>
      </c>
      <c r="D21" s="266">
        <v>89.5</v>
      </c>
      <c r="E21" s="267">
        <f>D21*0.95</f>
        <v>85.025000000000006</v>
      </c>
      <c r="F21" s="265">
        <f>D21*0.93</f>
        <v>83.234999999999999</v>
      </c>
      <c r="G21" s="267">
        <f>D21*0.9</f>
        <v>80.55</v>
      </c>
      <c r="H21" s="267">
        <f>D21*0.87</f>
        <v>77.864999999999995</v>
      </c>
      <c r="I21" s="272">
        <f>D21*0.8</f>
        <v>71.600000000000009</v>
      </c>
      <c r="J21" s="346">
        <v>100</v>
      </c>
      <c r="K21" s="277">
        <v>6.19</v>
      </c>
    </row>
    <row r="22" spans="2:11" ht="18.75" customHeight="1" x14ac:dyDescent="0.2">
      <c r="B22" s="561"/>
      <c r="C22" s="323" t="s">
        <v>114</v>
      </c>
      <c r="D22" s="597">
        <v>89.5</v>
      </c>
      <c r="E22" s="599">
        <f>D22*0.95</f>
        <v>85.025000000000006</v>
      </c>
      <c r="F22" s="599">
        <f>D22*0.93</f>
        <v>83.234999999999999</v>
      </c>
      <c r="G22" s="599">
        <f>D22*0.9</f>
        <v>80.55</v>
      </c>
      <c r="H22" s="599">
        <f>D22*0.87</f>
        <v>77.864999999999995</v>
      </c>
      <c r="I22" s="583">
        <f>D22*0.8</f>
        <v>71.600000000000009</v>
      </c>
      <c r="J22" s="601">
        <v>100</v>
      </c>
      <c r="K22" s="588">
        <v>6.19</v>
      </c>
    </row>
    <row r="23" spans="2:11" ht="18.75" customHeight="1" x14ac:dyDescent="0.2">
      <c r="B23" s="561"/>
      <c r="C23" s="323" t="s">
        <v>115</v>
      </c>
      <c r="D23" s="580"/>
      <c r="E23" s="582"/>
      <c r="F23" s="582"/>
      <c r="G23" s="582"/>
      <c r="H23" s="582"/>
      <c r="I23" s="584"/>
      <c r="J23" s="602"/>
      <c r="K23" s="569"/>
    </row>
    <row r="24" spans="2:11" ht="18.75" customHeight="1" x14ac:dyDescent="0.2">
      <c r="B24" s="561"/>
      <c r="C24" s="323" t="s">
        <v>116</v>
      </c>
      <c r="D24" s="580"/>
      <c r="E24" s="582"/>
      <c r="F24" s="582"/>
      <c r="G24" s="582"/>
      <c r="H24" s="582"/>
      <c r="I24" s="584"/>
      <c r="J24" s="602"/>
      <c r="K24" s="569"/>
    </row>
    <row r="25" spans="2:11" ht="18.75" customHeight="1" thickBot="1" x14ac:dyDescent="0.25">
      <c r="B25" s="562"/>
      <c r="C25" s="324" t="s">
        <v>117</v>
      </c>
      <c r="D25" s="598"/>
      <c r="E25" s="600"/>
      <c r="F25" s="600"/>
      <c r="G25" s="600"/>
      <c r="H25" s="600"/>
      <c r="I25" s="585"/>
      <c r="J25" s="603"/>
      <c r="K25" s="589"/>
    </row>
    <row r="26" spans="2:11" ht="17.25" customHeight="1" x14ac:dyDescent="0.2">
      <c r="B26" s="560"/>
      <c r="C26" s="322" t="s">
        <v>118</v>
      </c>
      <c r="D26" s="268">
        <v>107</v>
      </c>
      <c r="E26" s="269">
        <f>D26*0.95</f>
        <v>101.65</v>
      </c>
      <c r="F26" s="269">
        <f>D26*0.93</f>
        <v>99.51</v>
      </c>
      <c r="G26" s="269">
        <f>D26*0.9</f>
        <v>96.3</v>
      </c>
      <c r="H26" s="269">
        <f>D26*0.87</f>
        <v>93.09</v>
      </c>
      <c r="I26" s="272">
        <f>D26*0.8</f>
        <v>85.600000000000009</v>
      </c>
      <c r="J26" s="348" t="s">
        <v>119</v>
      </c>
      <c r="K26" s="298">
        <v>5.37</v>
      </c>
    </row>
    <row r="27" spans="2:11" ht="17.25" customHeight="1" x14ac:dyDescent="0.2">
      <c r="B27" s="561"/>
      <c r="C27" s="323" t="s">
        <v>120</v>
      </c>
      <c r="D27" s="266">
        <v>153.5</v>
      </c>
      <c r="E27" s="267">
        <f>D27*0.95</f>
        <v>145.82500000000002</v>
      </c>
      <c r="F27" s="267">
        <f>D27*0.93</f>
        <v>142.755</v>
      </c>
      <c r="G27" s="267">
        <f>D27*0.9</f>
        <v>138.15</v>
      </c>
      <c r="H27" s="269">
        <f>D27*0.87</f>
        <v>133.54499999999999</v>
      </c>
      <c r="I27" s="272">
        <f>D27*0.8</f>
        <v>122.80000000000001</v>
      </c>
      <c r="J27" s="349" t="s">
        <v>3</v>
      </c>
      <c r="K27" s="277">
        <v>5.37</v>
      </c>
    </row>
    <row r="28" spans="2:11" ht="17.25" customHeight="1" x14ac:dyDescent="0.2">
      <c r="B28" s="561"/>
      <c r="C28" s="323" t="s">
        <v>121</v>
      </c>
      <c r="D28" s="597">
        <v>153.5</v>
      </c>
      <c r="E28" s="599">
        <f>D28*0.95</f>
        <v>145.82500000000002</v>
      </c>
      <c r="F28" s="599">
        <f>D28*0.93</f>
        <v>142.755</v>
      </c>
      <c r="G28" s="599">
        <f>D28*0.9</f>
        <v>138.15</v>
      </c>
      <c r="H28" s="599">
        <f>D28*0.87</f>
        <v>133.54499999999999</v>
      </c>
      <c r="I28" s="583">
        <f>D28*0.8</f>
        <v>122.80000000000001</v>
      </c>
      <c r="J28" s="586" t="s">
        <v>3</v>
      </c>
      <c r="K28" s="588">
        <v>5.37</v>
      </c>
    </row>
    <row r="29" spans="2:11" ht="17.25" customHeight="1" x14ac:dyDescent="0.2">
      <c r="B29" s="561"/>
      <c r="C29" s="323" t="s">
        <v>122</v>
      </c>
      <c r="D29" s="580"/>
      <c r="E29" s="582"/>
      <c r="F29" s="582"/>
      <c r="G29" s="582"/>
      <c r="H29" s="582"/>
      <c r="I29" s="584"/>
      <c r="J29" s="567"/>
      <c r="K29" s="569"/>
    </row>
    <row r="30" spans="2:11" ht="17.25" customHeight="1" x14ac:dyDescent="0.2">
      <c r="B30" s="561"/>
      <c r="C30" s="323" t="s">
        <v>574</v>
      </c>
      <c r="D30" s="580"/>
      <c r="E30" s="582"/>
      <c r="F30" s="582"/>
      <c r="G30" s="582"/>
      <c r="H30" s="582"/>
      <c r="I30" s="584"/>
      <c r="J30" s="567"/>
      <c r="K30" s="569"/>
    </row>
    <row r="31" spans="2:11" ht="17.25" customHeight="1" x14ac:dyDescent="0.2">
      <c r="B31" s="561"/>
      <c r="C31" s="323" t="s">
        <v>578</v>
      </c>
      <c r="D31" s="580"/>
      <c r="E31" s="582"/>
      <c r="F31" s="582"/>
      <c r="G31" s="582"/>
      <c r="H31" s="582"/>
      <c r="I31" s="584"/>
      <c r="J31" s="567"/>
      <c r="K31" s="569"/>
    </row>
    <row r="32" spans="2:11" ht="17.25" customHeight="1" thickBot="1" x14ac:dyDescent="0.25">
      <c r="B32" s="562"/>
      <c r="C32" s="324" t="s">
        <v>575</v>
      </c>
      <c r="D32" s="598"/>
      <c r="E32" s="600"/>
      <c r="F32" s="600"/>
      <c r="G32" s="600"/>
      <c r="H32" s="600"/>
      <c r="I32" s="585"/>
      <c r="J32" s="587"/>
      <c r="K32" s="589"/>
    </row>
    <row r="33" spans="2:11" ht="19.5" customHeight="1" x14ac:dyDescent="0.2">
      <c r="B33" s="560" t="s">
        <v>126</v>
      </c>
      <c r="C33" s="322" t="s">
        <v>123</v>
      </c>
      <c r="D33" s="268">
        <v>183</v>
      </c>
      <c r="E33" s="269">
        <f>D33*0.95</f>
        <v>173.85000000000002</v>
      </c>
      <c r="F33" s="269">
        <f>D33*0.93</f>
        <v>170.19</v>
      </c>
      <c r="G33" s="269">
        <f>D33*0.9</f>
        <v>164.70000000000002</v>
      </c>
      <c r="H33" s="269">
        <f>D33*0.87</f>
        <v>159.21</v>
      </c>
      <c r="I33" s="272">
        <f>D33*0.8</f>
        <v>146.4</v>
      </c>
      <c r="J33" s="348" t="s">
        <v>119</v>
      </c>
      <c r="K33" s="298">
        <v>11.45</v>
      </c>
    </row>
    <row r="34" spans="2:11" ht="19.5" customHeight="1" x14ac:dyDescent="0.2">
      <c r="B34" s="561"/>
      <c r="C34" s="323" t="s">
        <v>124</v>
      </c>
      <c r="D34" s="266">
        <v>241</v>
      </c>
      <c r="E34" s="267">
        <f>D34*0.95</f>
        <v>228.95000000000002</v>
      </c>
      <c r="F34" s="267">
        <f>D34*0.93</f>
        <v>224.13000000000002</v>
      </c>
      <c r="G34" s="267">
        <f>D34*0.9</f>
        <v>216.9</v>
      </c>
      <c r="H34" s="269">
        <f>D34*0.87</f>
        <v>209.67</v>
      </c>
      <c r="I34" s="271">
        <f>D34*0.8</f>
        <v>192.8</v>
      </c>
      <c r="J34" s="349" t="s">
        <v>3</v>
      </c>
      <c r="K34" s="277">
        <v>11.45</v>
      </c>
    </row>
    <row r="35" spans="2:11" ht="19.5" customHeight="1" x14ac:dyDescent="0.2">
      <c r="B35" s="561"/>
      <c r="C35" s="323" t="s">
        <v>125</v>
      </c>
      <c r="D35" s="597">
        <v>241</v>
      </c>
      <c r="E35" s="599">
        <f>D35*0.95</f>
        <v>228.95000000000002</v>
      </c>
      <c r="F35" s="599">
        <f>D35*0.93</f>
        <v>224.13000000000002</v>
      </c>
      <c r="G35" s="599">
        <f>D35*0.9</f>
        <v>216.9</v>
      </c>
      <c r="H35" s="599">
        <f>D35*0.87</f>
        <v>209.67</v>
      </c>
      <c r="I35" s="583">
        <f>D35*0.8</f>
        <v>192.8</v>
      </c>
      <c r="J35" s="586" t="s">
        <v>3</v>
      </c>
      <c r="K35" s="588">
        <v>11.45</v>
      </c>
    </row>
    <row r="36" spans="2:11" ht="19.5" customHeight="1" x14ac:dyDescent="0.2">
      <c r="B36" s="561"/>
      <c r="C36" s="323" t="s">
        <v>127</v>
      </c>
      <c r="D36" s="580"/>
      <c r="E36" s="582"/>
      <c r="F36" s="582"/>
      <c r="G36" s="582"/>
      <c r="H36" s="582"/>
      <c r="I36" s="584"/>
      <c r="J36" s="567"/>
      <c r="K36" s="569"/>
    </row>
    <row r="37" spans="2:11" ht="19.5" customHeight="1" x14ac:dyDescent="0.2">
      <c r="B37" s="561"/>
      <c r="C37" s="323" t="s">
        <v>579</v>
      </c>
      <c r="D37" s="580"/>
      <c r="E37" s="582"/>
      <c r="F37" s="582"/>
      <c r="G37" s="582"/>
      <c r="H37" s="582"/>
      <c r="I37" s="584"/>
      <c r="J37" s="567"/>
      <c r="K37" s="569"/>
    </row>
    <row r="38" spans="2:11" ht="19.5" customHeight="1" thickBot="1" x14ac:dyDescent="0.25">
      <c r="B38" s="562"/>
      <c r="C38" s="324" t="s">
        <v>128</v>
      </c>
      <c r="D38" s="598"/>
      <c r="E38" s="600"/>
      <c r="F38" s="600"/>
      <c r="G38" s="600"/>
      <c r="H38" s="600"/>
      <c r="I38" s="585"/>
      <c r="J38" s="587"/>
      <c r="K38" s="589"/>
    </row>
    <row r="39" spans="2:11" ht="15.75" customHeight="1" x14ac:dyDescent="0.2">
      <c r="B39" s="560"/>
      <c r="C39" s="322" t="s">
        <v>129</v>
      </c>
      <c r="D39" s="268">
        <v>199.5</v>
      </c>
      <c r="E39" s="269">
        <f>D39*0.95</f>
        <v>189.52500000000001</v>
      </c>
      <c r="F39" s="269">
        <f>D39*0.93</f>
        <v>185.535</v>
      </c>
      <c r="G39" s="269">
        <f>D39*0.9</f>
        <v>179.55</v>
      </c>
      <c r="H39" s="269">
        <f>D39*0.87</f>
        <v>173.565</v>
      </c>
      <c r="I39" s="272">
        <f>D39*0.8</f>
        <v>159.60000000000002</v>
      </c>
      <c r="J39" s="348" t="s">
        <v>130</v>
      </c>
      <c r="K39" s="298">
        <v>4.5999999999999996</v>
      </c>
    </row>
    <row r="40" spans="2:11" ht="15.75" customHeight="1" x14ac:dyDescent="0.2">
      <c r="B40" s="561"/>
      <c r="C40" s="323" t="s">
        <v>131</v>
      </c>
      <c r="D40" s="266">
        <v>246</v>
      </c>
      <c r="E40" s="267">
        <f>D40*0.95</f>
        <v>233.7</v>
      </c>
      <c r="F40" s="267">
        <f>D40*0.93</f>
        <v>228.78</v>
      </c>
      <c r="G40" s="267">
        <f>D40*0.9</f>
        <v>221.4</v>
      </c>
      <c r="H40" s="269">
        <f>D40*0.87</f>
        <v>214.02</v>
      </c>
      <c r="I40" s="271">
        <f>D40*0.8</f>
        <v>196.8</v>
      </c>
      <c r="J40" s="349" t="s">
        <v>23</v>
      </c>
      <c r="K40" s="277">
        <v>4.5999999999999996</v>
      </c>
    </row>
    <row r="41" spans="2:11" ht="15.75" customHeight="1" x14ac:dyDescent="0.2">
      <c r="B41" s="561"/>
      <c r="C41" s="323" t="s">
        <v>132</v>
      </c>
      <c r="D41" s="597">
        <v>246</v>
      </c>
      <c r="E41" s="599">
        <f>D41*0.95</f>
        <v>233.7</v>
      </c>
      <c r="F41" s="599">
        <f>D41*0.93</f>
        <v>228.78</v>
      </c>
      <c r="G41" s="599">
        <f>D41*0.9</f>
        <v>221.4</v>
      </c>
      <c r="H41" s="599">
        <f>D41*0.87</f>
        <v>214.02</v>
      </c>
      <c r="I41" s="583">
        <f>D41*0.8</f>
        <v>196.8</v>
      </c>
      <c r="J41" s="586" t="s">
        <v>23</v>
      </c>
      <c r="K41" s="588">
        <v>4.5999999999999996</v>
      </c>
    </row>
    <row r="42" spans="2:11" ht="15.75" customHeight="1" x14ac:dyDescent="0.2">
      <c r="B42" s="561"/>
      <c r="C42" s="323" t="s">
        <v>133</v>
      </c>
      <c r="D42" s="580"/>
      <c r="E42" s="582"/>
      <c r="F42" s="582"/>
      <c r="G42" s="582"/>
      <c r="H42" s="582"/>
      <c r="I42" s="584"/>
      <c r="J42" s="567"/>
      <c r="K42" s="569"/>
    </row>
    <row r="43" spans="2:11" ht="15.75" customHeight="1" x14ac:dyDescent="0.2">
      <c r="B43" s="561"/>
      <c r="C43" s="323" t="s">
        <v>580</v>
      </c>
      <c r="D43" s="580"/>
      <c r="E43" s="582"/>
      <c r="F43" s="582"/>
      <c r="G43" s="582"/>
      <c r="H43" s="582"/>
      <c r="I43" s="584"/>
      <c r="J43" s="567"/>
      <c r="K43" s="569"/>
    </row>
    <row r="44" spans="2:11" ht="15.75" customHeight="1" thickBot="1" x14ac:dyDescent="0.25">
      <c r="B44" s="562"/>
      <c r="C44" s="324" t="s">
        <v>134</v>
      </c>
      <c r="D44" s="598"/>
      <c r="E44" s="600"/>
      <c r="F44" s="600"/>
      <c r="G44" s="600"/>
      <c r="H44" s="600"/>
      <c r="I44" s="585"/>
      <c r="J44" s="587"/>
      <c r="K44" s="589"/>
    </row>
    <row r="45" spans="2:11" ht="14.25" customHeight="1" x14ac:dyDescent="0.2">
      <c r="B45" s="560"/>
      <c r="C45" s="322" t="s">
        <v>135</v>
      </c>
      <c r="D45" s="268">
        <v>125</v>
      </c>
      <c r="E45" s="269">
        <f>D45*0.95</f>
        <v>118.75000000000001</v>
      </c>
      <c r="F45" s="269">
        <f>D45*0.93</f>
        <v>116.25</v>
      </c>
      <c r="G45" s="269">
        <f>D45*0.9</f>
        <v>112.5</v>
      </c>
      <c r="H45" s="269">
        <f>D45*0.87</f>
        <v>108.75</v>
      </c>
      <c r="I45" s="272">
        <f>D45*0.8</f>
        <v>100</v>
      </c>
      <c r="J45" s="348" t="s">
        <v>136</v>
      </c>
      <c r="K45" s="297">
        <v>5.09</v>
      </c>
    </row>
    <row r="46" spans="2:11" ht="14.25" customHeight="1" x14ac:dyDescent="0.2">
      <c r="B46" s="561"/>
      <c r="C46" s="323" t="s">
        <v>137</v>
      </c>
      <c r="D46" s="266">
        <v>177</v>
      </c>
      <c r="E46" s="267">
        <f>D46*0.95</f>
        <v>168.15</v>
      </c>
      <c r="F46" s="267">
        <f>D46*0.93</f>
        <v>164.61</v>
      </c>
      <c r="G46" s="267">
        <f>D46*0.9</f>
        <v>159.30000000000001</v>
      </c>
      <c r="H46" s="267">
        <f>D46*0.87</f>
        <v>153.99</v>
      </c>
      <c r="I46" s="271">
        <f>D46*0.8</f>
        <v>141.6</v>
      </c>
      <c r="J46" s="349" t="s">
        <v>138</v>
      </c>
      <c r="K46" s="277">
        <v>5.09</v>
      </c>
    </row>
    <row r="47" spans="2:11" ht="14.25" customHeight="1" x14ac:dyDescent="0.2">
      <c r="B47" s="561"/>
      <c r="C47" s="323" t="s">
        <v>139</v>
      </c>
      <c r="D47" s="597">
        <v>177</v>
      </c>
      <c r="E47" s="599">
        <f>D47*0.95</f>
        <v>168.15</v>
      </c>
      <c r="F47" s="599">
        <f>D47*0.93</f>
        <v>164.61</v>
      </c>
      <c r="G47" s="599">
        <f>D47*0.9</f>
        <v>159.30000000000001</v>
      </c>
      <c r="H47" s="599">
        <f>D47*0.87</f>
        <v>153.99</v>
      </c>
      <c r="I47" s="583">
        <f>D47*0.8</f>
        <v>141.6</v>
      </c>
      <c r="J47" s="586" t="s">
        <v>138</v>
      </c>
      <c r="K47" s="588">
        <v>5.09</v>
      </c>
    </row>
    <row r="48" spans="2:11" ht="14.25" customHeight="1" x14ac:dyDescent="0.2">
      <c r="B48" s="561"/>
      <c r="C48" s="323" t="s">
        <v>140</v>
      </c>
      <c r="D48" s="580"/>
      <c r="E48" s="582"/>
      <c r="F48" s="582"/>
      <c r="G48" s="582"/>
      <c r="H48" s="582"/>
      <c r="I48" s="584"/>
      <c r="J48" s="567"/>
      <c r="K48" s="569"/>
    </row>
    <row r="49" spans="1:249" ht="14.25" customHeight="1" x14ac:dyDescent="0.2">
      <c r="B49" s="561"/>
      <c r="C49" s="323" t="s">
        <v>141</v>
      </c>
      <c r="D49" s="580"/>
      <c r="E49" s="582"/>
      <c r="F49" s="582"/>
      <c r="G49" s="582"/>
      <c r="H49" s="582"/>
      <c r="I49" s="584"/>
      <c r="J49" s="567"/>
      <c r="K49" s="569"/>
    </row>
    <row r="50" spans="1:249" ht="14.25" customHeight="1" x14ac:dyDescent="0.2">
      <c r="B50" s="561"/>
      <c r="C50" s="323" t="s">
        <v>577</v>
      </c>
      <c r="D50" s="580"/>
      <c r="E50" s="582"/>
      <c r="F50" s="582"/>
      <c r="G50" s="582"/>
      <c r="H50" s="582"/>
      <c r="I50" s="584"/>
      <c r="J50" s="567"/>
      <c r="K50" s="569"/>
    </row>
    <row r="51" spans="1:249" ht="14.25" customHeight="1" thickBot="1" x14ac:dyDescent="0.25">
      <c r="B51" s="562"/>
      <c r="C51" s="324" t="s">
        <v>142</v>
      </c>
      <c r="D51" s="598"/>
      <c r="E51" s="600"/>
      <c r="F51" s="600"/>
      <c r="G51" s="600"/>
      <c r="H51" s="600"/>
      <c r="I51" s="585"/>
      <c r="J51" s="587"/>
      <c r="K51" s="589"/>
    </row>
    <row r="52" spans="1:249" ht="30.75" customHeight="1" x14ac:dyDescent="0.2">
      <c r="B52" s="563"/>
      <c r="C52" s="325" t="s">
        <v>576</v>
      </c>
      <c r="D52" s="579">
        <v>265.5</v>
      </c>
      <c r="E52" s="581">
        <f>D52*0.95</f>
        <v>252.22500000000002</v>
      </c>
      <c r="F52" s="581">
        <f>D52*0.93</f>
        <v>246.91500000000002</v>
      </c>
      <c r="G52" s="581">
        <f>D52*0.9</f>
        <v>238.95000000000002</v>
      </c>
      <c r="H52" s="581">
        <f>D52*0.87</f>
        <v>230.98499999999999</v>
      </c>
      <c r="I52" s="596">
        <f>D52*0.8</f>
        <v>212.4</v>
      </c>
      <c r="J52" s="566" t="s">
        <v>23</v>
      </c>
      <c r="K52" s="568">
        <v>10.48</v>
      </c>
    </row>
    <row r="53" spans="1:249" ht="30.75" customHeight="1" x14ac:dyDescent="0.2">
      <c r="B53" s="564"/>
      <c r="C53" s="322" t="s">
        <v>581</v>
      </c>
      <c r="D53" s="580"/>
      <c r="E53" s="582"/>
      <c r="F53" s="582"/>
      <c r="G53" s="582"/>
      <c r="H53" s="582"/>
      <c r="I53" s="584"/>
      <c r="J53" s="567"/>
      <c r="K53" s="569"/>
    </row>
    <row r="54" spans="1:249" ht="30.75" customHeight="1" x14ac:dyDescent="0.2">
      <c r="B54" s="564"/>
      <c r="C54" s="305" t="s">
        <v>582</v>
      </c>
      <c r="D54" s="580"/>
      <c r="E54" s="582"/>
      <c r="F54" s="582"/>
      <c r="G54" s="582"/>
      <c r="H54" s="582"/>
      <c r="I54" s="584"/>
      <c r="J54" s="567"/>
      <c r="K54" s="569"/>
    </row>
    <row r="55" spans="1:249" ht="30.75" customHeight="1" thickBot="1" x14ac:dyDescent="0.25">
      <c r="B55" s="565"/>
      <c r="C55" s="326" t="s">
        <v>583</v>
      </c>
      <c r="D55" s="251"/>
      <c r="E55" s="249"/>
      <c r="F55" s="249"/>
      <c r="G55" s="249"/>
      <c r="H55" s="249"/>
      <c r="I55" s="343"/>
      <c r="J55" s="120"/>
      <c r="K55" s="314"/>
    </row>
    <row r="56" spans="1:249" ht="25.5" customHeight="1" x14ac:dyDescent="0.2">
      <c r="B56" s="563"/>
      <c r="C56" s="327" t="s">
        <v>584</v>
      </c>
      <c r="D56" s="570">
        <v>249</v>
      </c>
      <c r="E56" s="514">
        <f>D56*0.95</f>
        <v>236.55</v>
      </c>
      <c r="F56" s="514">
        <f>D56*0.93</f>
        <v>231.57000000000002</v>
      </c>
      <c r="G56" s="514">
        <f>D56*0.9</f>
        <v>224.1</v>
      </c>
      <c r="H56" s="573">
        <f>D56*0.87</f>
        <v>216.63</v>
      </c>
      <c r="I56" s="576">
        <f>D56*0.8</f>
        <v>199.20000000000002</v>
      </c>
      <c r="J56" s="590" t="s">
        <v>3</v>
      </c>
      <c r="K56" s="593">
        <v>14.08</v>
      </c>
    </row>
    <row r="57" spans="1:249" ht="25.5" customHeight="1" x14ac:dyDescent="0.2">
      <c r="B57" s="564"/>
      <c r="C57" s="328" t="s">
        <v>585</v>
      </c>
      <c r="D57" s="571"/>
      <c r="E57" s="515"/>
      <c r="F57" s="515"/>
      <c r="G57" s="515"/>
      <c r="H57" s="574"/>
      <c r="I57" s="577"/>
      <c r="J57" s="591"/>
      <c r="K57" s="594"/>
    </row>
    <row r="58" spans="1:249" ht="25.5" customHeight="1" x14ac:dyDescent="0.2">
      <c r="B58" s="564"/>
      <c r="C58" s="329" t="s">
        <v>586</v>
      </c>
      <c r="D58" s="571"/>
      <c r="E58" s="515"/>
      <c r="F58" s="515"/>
      <c r="G58" s="515"/>
      <c r="H58" s="574"/>
      <c r="I58" s="577"/>
      <c r="J58" s="591"/>
      <c r="K58" s="594"/>
    </row>
    <row r="59" spans="1:249" ht="25.5" customHeight="1" x14ac:dyDescent="0.2">
      <c r="B59" s="564"/>
      <c r="C59" s="329" t="s">
        <v>587</v>
      </c>
      <c r="D59" s="571"/>
      <c r="E59" s="515"/>
      <c r="F59" s="515"/>
      <c r="G59" s="515"/>
      <c r="H59" s="574"/>
      <c r="I59" s="577"/>
      <c r="J59" s="591"/>
      <c r="K59" s="594"/>
    </row>
    <row r="60" spans="1:249" ht="25.5" customHeight="1" thickBot="1" x14ac:dyDescent="0.25">
      <c r="B60" s="565"/>
      <c r="C60" s="330" t="s">
        <v>143</v>
      </c>
      <c r="D60" s="572"/>
      <c r="E60" s="537"/>
      <c r="F60" s="537"/>
      <c r="G60" s="537"/>
      <c r="H60" s="575"/>
      <c r="I60" s="578"/>
      <c r="J60" s="592"/>
      <c r="K60" s="595"/>
    </row>
    <row r="61" spans="1:249" ht="114" customHeight="1" thickBot="1" x14ac:dyDescent="0.25">
      <c r="B61" s="315"/>
      <c r="C61" s="122" t="s">
        <v>588</v>
      </c>
      <c r="D61" s="236">
        <v>597</v>
      </c>
      <c r="E61" s="279">
        <f t="shared" ref="E61:E81" si="0">D61*0.95</f>
        <v>567.15000000000009</v>
      </c>
      <c r="F61" s="279">
        <f t="shared" ref="F61:F81" si="1">D61*0.93</f>
        <v>555.21</v>
      </c>
      <c r="G61" s="279">
        <f t="shared" ref="G61:G81" si="2">D61*0.9</f>
        <v>537.30000000000007</v>
      </c>
      <c r="H61" s="279">
        <f t="shared" ref="H61:H81" si="3">D61*0.87</f>
        <v>519.39</v>
      </c>
      <c r="I61" s="288">
        <f t="shared" ref="I61:I81" si="4">D61*0.8</f>
        <v>477.6</v>
      </c>
      <c r="J61" s="116" t="s">
        <v>35</v>
      </c>
      <c r="K61" s="149"/>
    </row>
    <row r="62" spans="1:249" ht="100.5" customHeight="1" thickBot="1" x14ac:dyDescent="0.25">
      <c r="B62" s="315"/>
      <c r="C62" s="305" t="s">
        <v>589</v>
      </c>
      <c r="D62" s="308">
        <v>657</v>
      </c>
      <c r="E62" s="270">
        <f t="shared" si="0"/>
        <v>624.15000000000009</v>
      </c>
      <c r="F62" s="270">
        <f t="shared" si="1"/>
        <v>611.01</v>
      </c>
      <c r="G62" s="270">
        <f t="shared" si="2"/>
        <v>591.30000000000007</v>
      </c>
      <c r="H62" s="270">
        <f t="shared" si="3"/>
        <v>571.59</v>
      </c>
      <c r="I62" s="278">
        <f t="shared" si="4"/>
        <v>525.6</v>
      </c>
      <c r="J62" s="120" t="s">
        <v>35</v>
      </c>
      <c r="K62" s="164"/>
    </row>
    <row r="63" spans="1:249" ht="96" customHeight="1" thickBot="1" x14ac:dyDescent="0.25">
      <c r="B63" s="313"/>
      <c r="C63" s="122" t="s">
        <v>590</v>
      </c>
      <c r="D63" s="236">
        <v>270</v>
      </c>
      <c r="E63" s="237">
        <f t="shared" si="0"/>
        <v>256.5</v>
      </c>
      <c r="F63" s="237">
        <f t="shared" si="1"/>
        <v>251.10000000000002</v>
      </c>
      <c r="G63" s="237">
        <f t="shared" si="2"/>
        <v>243</v>
      </c>
      <c r="H63" s="237">
        <f t="shared" si="3"/>
        <v>234.9</v>
      </c>
      <c r="I63" s="337">
        <f t="shared" si="4"/>
        <v>216</v>
      </c>
      <c r="J63" s="116" t="s">
        <v>25</v>
      </c>
      <c r="K63" s="149"/>
    </row>
    <row r="64" spans="1:249" s="333" customFormat="1" ht="25.5" customHeight="1" thickBot="1" x14ac:dyDescent="0.3">
      <c r="A64" s="332"/>
      <c r="B64" s="552" t="s">
        <v>144</v>
      </c>
      <c r="C64" s="553"/>
      <c r="D64" s="553"/>
      <c r="E64" s="553"/>
      <c r="F64" s="553"/>
      <c r="G64" s="553"/>
      <c r="H64" s="553"/>
      <c r="I64" s="553"/>
      <c r="J64" s="553"/>
      <c r="K64" s="554"/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  <c r="AZ64" s="332"/>
      <c r="BA64" s="332"/>
      <c r="BB64" s="332"/>
      <c r="BC64" s="332"/>
      <c r="BD64" s="332"/>
      <c r="BE64" s="332"/>
      <c r="BF64" s="332"/>
      <c r="BG64" s="332"/>
      <c r="BH64" s="332"/>
      <c r="BI64" s="332"/>
      <c r="BJ64" s="332"/>
      <c r="BK64" s="332"/>
      <c r="BL64" s="332"/>
      <c r="BM64" s="332"/>
      <c r="BN64" s="332"/>
      <c r="BO64" s="332"/>
      <c r="BP64" s="332"/>
      <c r="BQ64" s="332"/>
      <c r="BR64" s="332"/>
      <c r="BS64" s="332"/>
      <c r="BT64" s="332"/>
      <c r="BU64" s="332"/>
      <c r="BV64" s="332"/>
      <c r="BW64" s="332"/>
      <c r="BX64" s="332"/>
      <c r="BY64" s="332"/>
      <c r="BZ64" s="332"/>
      <c r="CA64" s="332"/>
      <c r="CB64" s="332"/>
      <c r="CC64" s="332"/>
      <c r="CD64" s="332"/>
      <c r="CE64" s="332"/>
      <c r="CF64" s="332"/>
      <c r="CG64" s="332"/>
      <c r="CH64" s="332"/>
      <c r="CI64" s="332"/>
      <c r="CJ64" s="332"/>
      <c r="CK64" s="332"/>
      <c r="CL64" s="332"/>
      <c r="CM64" s="332"/>
      <c r="CN64" s="332"/>
      <c r="CO64" s="332"/>
      <c r="CP64" s="332"/>
      <c r="CQ64" s="332"/>
      <c r="CR64" s="332"/>
      <c r="CS64" s="332"/>
      <c r="CT64" s="332"/>
      <c r="CU64" s="332"/>
      <c r="CV64" s="332"/>
      <c r="CW64" s="332"/>
      <c r="CX64" s="332"/>
      <c r="CY64" s="332"/>
      <c r="CZ64" s="332"/>
      <c r="DA64" s="332"/>
      <c r="DB64" s="332"/>
      <c r="DC64" s="332"/>
      <c r="DD64" s="332"/>
      <c r="DE64" s="332"/>
      <c r="DF64" s="332"/>
      <c r="DG64" s="332"/>
      <c r="DH64" s="332"/>
      <c r="DI64" s="332"/>
      <c r="DJ64" s="332"/>
      <c r="DK64" s="332"/>
      <c r="DL64" s="332"/>
      <c r="DM64" s="332"/>
      <c r="DN64" s="332"/>
      <c r="DO64" s="332"/>
      <c r="DP64" s="332"/>
      <c r="DQ64" s="332"/>
      <c r="DR64" s="332"/>
      <c r="DS64" s="332"/>
      <c r="DT64" s="332"/>
      <c r="DU64" s="332"/>
      <c r="DV64" s="332"/>
      <c r="DW64" s="332"/>
      <c r="DX64" s="332"/>
      <c r="DY64" s="332"/>
      <c r="DZ64" s="332"/>
      <c r="EA64" s="332"/>
      <c r="EB64" s="332"/>
      <c r="EC64" s="332"/>
      <c r="ED64" s="332"/>
      <c r="EE64" s="332"/>
      <c r="EF64" s="332"/>
      <c r="EG64" s="332"/>
      <c r="EH64" s="332"/>
      <c r="EI64" s="332"/>
      <c r="EJ64" s="332"/>
      <c r="EK64" s="332"/>
      <c r="EL64" s="332"/>
      <c r="EM64" s="332"/>
      <c r="EN64" s="332"/>
      <c r="EO64" s="332"/>
      <c r="EP64" s="332"/>
      <c r="EQ64" s="332"/>
      <c r="ER64" s="332"/>
      <c r="ES64" s="332"/>
      <c r="ET64" s="332"/>
      <c r="EU64" s="332"/>
      <c r="EV64" s="332"/>
      <c r="EW64" s="332"/>
      <c r="EX64" s="332"/>
      <c r="EY64" s="332"/>
      <c r="EZ64" s="332"/>
      <c r="FA64" s="332"/>
      <c r="FB64" s="332"/>
      <c r="FC64" s="332"/>
      <c r="FD64" s="332"/>
      <c r="FE64" s="332"/>
      <c r="FF64" s="332"/>
      <c r="FG64" s="332"/>
      <c r="FH64" s="332"/>
      <c r="FI64" s="332"/>
      <c r="FJ64" s="332"/>
      <c r="FK64" s="332"/>
      <c r="FL64" s="332"/>
      <c r="FM64" s="332"/>
      <c r="FN64" s="332"/>
      <c r="FO64" s="332"/>
      <c r="FP64" s="332"/>
      <c r="FQ64" s="332"/>
      <c r="FR64" s="332"/>
      <c r="FS64" s="332"/>
      <c r="FT64" s="332"/>
      <c r="FU64" s="332"/>
      <c r="FV64" s="332"/>
      <c r="FW64" s="332"/>
      <c r="FX64" s="332"/>
      <c r="FY64" s="332"/>
      <c r="FZ64" s="332"/>
      <c r="GA64" s="332"/>
      <c r="GB64" s="332"/>
      <c r="GC64" s="332"/>
      <c r="GD64" s="332"/>
      <c r="GE64" s="332"/>
      <c r="GF64" s="332"/>
      <c r="GG64" s="332"/>
      <c r="GH64" s="332"/>
      <c r="GI64" s="332"/>
      <c r="GJ64" s="332"/>
      <c r="GK64" s="332"/>
      <c r="GL64" s="332"/>
      <c r="GM64" s="332"/>
      <c r="GN64" s="332"/>
      <c r="GO64" s="332"/>
      <c r="GP64" s="332"/>
      <c r="GQ64" s="332"/>
      <c r="GR64" s="332"/>
      <c r="GS64" s="332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332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32"/>
      <c r="HW64" s="332"/>
      <c r="HX64" s="332"/>
      <c r="HY64" s="332"/>
      <c r="HZ64" s="332"/>
      <c r="IA64" s="332"/>
      <c r="IB64" s="332"/>
      <c r="IC64" s="332"/>
      <c r="ID64" s="332"/>
      <c r="IE64" s="332"/>
      <c r="IF64" s="332"/>
      <c r="IG64" s="332"/>
      <c r="IH64" s="332"/>
      <c r="II64" s="332"/>
      <c r="IJ64" s="332"/>
      <c r="IK64" s="332"/>
      <c r="IL64" s="332"/>
      <c r="IM64" s="332"/>
      <c r="IN64" s="332"/>
      <c r="IO64" s="332"/>
    </row>
    <row r="65" spans="2:11" ht="63" customHeight="1" x14ac:dyDescent="0.2">
      <c r="B65" s="555"/>
      <c r="C65" s="319" t="s">
        <v>145</v>
      </c>
      <c r="D65" s="274">
        <v>12.5</v>
      </c>
      <c r="E65" s="275">
        <f t="shared" si="0"/>
        <v>11.875</v>
      </c>
      <c r="F65" s="275">
        <f t="shared" si="1"/>
        <v>11.625</v>
      </c>
      <c r="G65" s="275">
        <f t="shared" si="2"/>
        <v>11.25</v>
      </c>
      <c r="H65" s="275">
        <f t="shared" si="3"/>
        <v>10.875</v>
      </c>
      <c r="I65" s="284">
        <f t="shared" si="4"/>
        <v>10</v>
      </c>
      <c r="J65" s="345" t="s">
        <v>146</v>
      </c>
      <c r="K65" s="276">
        <v>7.6</v>
      </c>
    </row>
    <row r="66" spans="2:11" ht="63" customHeight="1" thickBot="1" x14ac:dyDescent="0.25">
      <c r="B66" s="556"/>
      <c r="C66" s="321" t="s">
        <v>147</v>
      </c>
      <c r="D66" s="280">
        <v>14</v>
      </c>
      <c r="E66" s="281">
        <f t="shared" si="0"/>
        <v>13.3</v>
      </c>
      <c r="F66" s="281">
        <f t="shared" si="1"/>
        <v>13.020000000000001</v>
      </c>
      <c r="G66" s="281">
        <f t="shared" si="2"/>
        <v>12.6</v>
      </c>
      <c r="H66" s="281">
        <f t="shared" si="3"/>
        <v>12.18</v>
      </c>
      <c r="I66" s="286">
        <f t="shared" si="4"/>
        <v>11.200000000000001</v>
      </c>
      <c r="J66" s="351" t="s">
        <v>78</v>
      </c>
      <c r="K66" s="282">
        <v>4.9000000000000004</v>
      </c>
    </row>
    <row r="67" spans="2:11" ht="75.75" customHeight="1" thickBot="1" x14ac:dyDescent="0.25">
      <c r="B67" s="316"/>
      <c r="C67" s="305" t="s">
        <v>148</v>
      </c>
      <c r="D67" s="283">
        <v>304.5</v>
      </c>
      <c r="E67" s="270">
        <f t="shared" si="0"/>
        <v>289.27500000000003</v>
      </c>
      <c r="F67" s="270">
        <f t="shared" si="1"/>
        <v>283.185</v>
      </c>
      <c r="G67" s="270">
        <f t="shared" si="2"/>
        <v>274.05</v>
      </c>
      <c r="H67" s="278">
        <f t="shared" si="3"/>
        <v>264.91500000000002</v>
      </c>
      <c r="I67" s="278">
        <f t="shared" si="4"/>
        <v>243.60000000000002</v>
      </c>
      <c r="J67" s="352">
        <v>10</v>
      </c>
      <c r="K67" s="299"/>
    </row>
    <row r="68" spans="2:11" ht="16.5" customHeight="1" x14ac:dyDescent="0.2">
      <c r="B68" s="549"/>
      <c r="C68" s="319" t="s">
        <v>149</v>
      </c>
      <c r="D68" s="274">
        <v>27</v>
      </c>
      <c r="E68" s="275">
        <f t="shared" si="0"/>
        <v>25.650000000000002</v>
      </c>
      <c r="F68" s="275">
        <f t="shared" si="1"/>
        <v>25.110000000000003</v>
      </c>
      <c r="G68" s="275">
        <f t="shared" si="2"/>
        <v>24.3</v>
      </c>
      <c r="H68" s="284">
        <f t="shared" si="3"/>
        <v>23.49</v>
      </c>
      <c r="I68" s="284">
        <f t="shared" si="4"/>
        <v>21.6</v>
      </c>
      <c r="J68" s="345" t="s">
        <v>105</v>
      </c>
      <c r="K68" s="285">
        <v>13.65</v>
      </c>
    </row>
    <row r="69" spans="2:11" ht="16.5" customHeight="1" x14ac:dyDescent="0.2">
      <c r="B69" s="550"/>
      <c r="C69" s="320" t="s">
        <v>150</v>
      </c>
      <c r="D69" s="266">
        <v>35</v>
      </c>
      <c r="E69" s="267">
        <f t="shared" si="0"/>
        <v>33.25</v>
      </c>
      <c r="F69" s="267">
        <f t="shared" si="1"/>
        <v>32.550000000000004</v>
      </c>
      <c r="G69" s="267">
        <f t="shared" si="2"/>
        <v>31.5</v>
      </c>
      <c r="H69" s="267">
        <f t="shared" si="3"/>
        <v>30.45</v>
      </c>
      <c r="I69" s="271">
        <f t="shared" si="4"/>
        <v>28</v>
      </c>
      <c r="J69" s="346" t="s">
        <v>151</v>
      </c>
      <c r="K69" s="277">
        <v>8.61</v>
      </c>
    </row>
    <row r="70" spans="2:11" ht="16.5" customHeight="1" x14ac:dyDescent="0.2">
      <c r="B70" s="550"/>
      <c r="C70" s="331" t="s">
        <v>152</v>
      </c>
      <c r="D70" s="266">
        <v>18</v>
      </c>
      <c r="E70" s="267">
        <f t="shared" si="0"/>
        <v>17.100000000000001</v>
      </c>
      <c r="F70" s="267">
        <f t="shared" si="1"/>
        <v>16.740000000000002</v>
      </c>
      <c r="G70" s="267">
        <f t="shared" si="2"/>
        <v>16.2</v>
      </c>
      <c r="H70" s="267">
        <f t="shared" si="3"/>
        <v>15.66</v>
      </c>
      <c r="I70" s="271">
        <f t="shared" si="4"/>
        <v>14.4</v>
      </c>
      <c r="J70" s="346" t="s">
        <v>153</v>
      </c>
      <c r="K70" s="277">
        <v>8.1</v>
      </c>
    </row>
    <row r="71" spans="2:11" ht="16.5" customHeight="1" x14ac:dyDescent="0.2">
      <c r="B71" s="550"/>
      <c r="C71" s="320" t="s">
        <v>154</v>
      </c>
      <c r="D71" s="266">
        <v>16.5</v>
      </c>
      <c r="E71" s="267">
        <f t="shared" si="0"/>
        <v>15.675000000000001</v>
      </c>
      <c r="F71" s="267">
        <f t="shared" si="1"/>
        <v>15.345000000000001</v>
      </c>
      <c r="G71" s="267">
        <f t="shared" si="2"/>
        <v>14.85</v>
      </c>
      <c r="H71" s="267">
        <f t="shared" si="3"/>
        <v>14.355</v>
      </c>
      <c r="I71" s="271">
        <f t="shared" si="4"/>
        <v>13.200000000000001</v>
      </c>
      <c r="J71" s="346" t="s">
        <v>155</v>
      </c>
      <c r="K71" s="277">
        <v>8.82</v>
      </c>
    </row>
    <row r="72" spans="2:11" ht="16.5" customHeight="1" x14ac:dyDescent="0.2">
      <c r="B72" s="550"/>
      <c r="C72" s="320" t="s">
        <v>156</v>
      </c>
      <c r="D72" s="266">
        <v>38</v>
      </c>
      <c r="E72" s="267">
        <f t="shared" si="0"/>
        <v>36.1</v>
      </c>
      <c r="F72" s="267">
        <f t="shared" si="1"/>
        <v>35.340000000000003</v>
      </c>
      <c r="G72" s="267">
        <f t="shared" si="2"/>
        <v>34.200000000000003</v>
      </c>
      <c r="H72" s="267">
        <f t="shared" si="3"/>
        <v>33.06</v>
      </c>
      <c r="I72" s="271">
        <f t="shared" si="4"/>
        <v>30.400000000000002</v>
      </c>
      <c r="J72" s="346" t="s">
        <v>151</v>
      </c>
      <c r="K72" s="277">
        <v>8.61</v>
      </c>
    </row>
    <row r="73" spans="2:11" ht="16.5" customHeight="1" thickBot="1" x14ac:dyDescent="0.25">
      <c r="B73" s="551"/>
      <c r="C73" s="321" t="s">
        <v>157</v>
      </c>
      <c r="D73" s="280">
        <v>30.5</v>
      </c>
      <c r="E73" s="281">
        <f t="shared" si="0"/>
        <v>28.975000000000001</v>
      </c>
      <c r="F73" s="281">
        <f t="shared" si="1"/>
        <v>28.365000000000002</v>
      </c>
      <c r="G73" s="281">
        <f t="shared" si="2"/>
        <v>27.45</v>
      </c>
      <c r="H73" s="286">
        <f t="shared" si="3"/>
        <v>26.535</v>
      </c>
      <c r="I73" s="286">
        <f t="shared" si="4"/>
        <v>24.400000000000002</v>
      </c>
      <c r="J73" s="351" t="s">
        <v>158</v>
      </c>
      <c r="K73" s="317">
        <v>13.65</v>
      </c>
    </row>
    <row r="74" spans="2:11" ht="84.75" customHeight="1" thickBot="1" x14ac:dyDescent="0.25">
      <c r="B74" s="316"/>
      <c r="C74" s="305" t="s">
        <v>591</v>
      </c>
      <c r="D74" s="283">
        <v>207.5</v>
      </c>
      <c r="E74" s="270">
        <f t="shared" si="0"/>
        <v>197.125</v>
      </c>
      <c r="F74" s="270">
        <f t="shared" si="1"/>
        <v>192.97500000000002</v>
      </c>
      <c r="G74" s="278">
        <f t="shared" si="2"/>
        <v>186.75</v>
      </c>
      <c r="H74" s="249">
        <f t="shared" si="3"/>
        <v>180.52500000000001</v>
      </c>
      <c r="I74" s="343">
        <f t="shared" si="4"/>
        <v>166</v>
      </c>
      <c r="J74" s="352">
        <v>30</v>
      </c>
      <c r="K74" s="300"/>
    </row>
    <row r="75" spans="2:11" ht="123.75" customHeight="1" thickBot="1" x14ac:dyDescent="0.25">
      <c r="B75" s="316"/>
      <c r="C75" s="304" t="s">
        <v>592</v>
      </c>
      <c r="D75" s="287">
        <v>134.5</v>
      </c>
      <c r="E75" s="279">
        <f t="shared" si="0"/>
        <v>127.77500000000001</v>
      </c>
      <c r="F75" s="279">
        <f t="shared" si="1"/>
        <v>125.08500000000001</v>
      </c>
      <c r="G75" s="279">
        <f t="shared" si="2"/>
        <v>121.05</v>
      </c>
      <c r="H75" s="288">
        <f t="shared" si="3"/>
        <v>117.015</v>
      </c>
      <c r="I75" s="337">
        <f t="shared" si="4"/>
        <v>107.60000000000001</v>
      </c>
      <c r="J75" s="353">
        <v>50</v>
      </c>
      <c r="K75" s="289">
        <f>0.002*100*50</f>
        <v>10</v>
      </c>
    </row>
    <row r="76" spans="2:11" ht="96" customHeight="1" thickBot="1" x14ac:dyDescent="0.25">
      <c r="B76" s="316"/>
      <c r="C76" s="305" t="s">
        <v>593</v>
      </c>
      <c r="D76" s="283">
        <v>112.5</v>
      </c>
      <c r="E76" s="270">
        <f t="shared" si="0"/>
        <v>106.87500000000001</v>
      </c>
      <c r="F76" s="270">
        <f t="shared" si="1"/>
        <v>104.625</v>
      </c>
      <c r="G76" s="270">
        <f t="shared" si="2"/>
        <v>101.25</v>
      </c>
      <c r="H76" s="278">
        <f t="shared" si="3"/>
        <v>97.875</v>
      </c>
      <c r="I76" s="343">
        <f t="shared" si="4"/>
        <v>90</v>
      </c>
      <c r="J76" s="352">
        <v>40</v>
      </c>
      <c r="K76" s="300">
        <v>3.9</v>
      </c>
    </row>
    <row r="77" spans="2:11" ht="49.5" customHeight="1" x14ac:dyDescent="0.2">
      <c r="B77" s="549"/>
      <c r="C77" s="306" t="s">
        <v>594</v>
      </c>
      <c r="D77" s="290">
        <v>432.5</v>
      </c>
      <c r="E77" s="291">
        <f t="shared" si="0"/>
        <v>410.87500000000006</v>
      </c>
      <c r="F77" s="275">
        <f t="shared" si="1"/>
        <v>402.22500000000002</v>
      </c>
      <c r="G77" s="291">
        <f t="shared" si="2"/>
        <v>389.25</v>
      </c>
      <c r="H77" s="284">
        <f t="shared" si="3"/>
        <v>376.27499999999998</v>
      </c>
      <c r="I77" s="338">
        <f t="shared" si="4"/>
        <v>346</v>
      </c>
      <c r="J77" s="354">
        <v>20</v>
      </c>
      <c r="K77" s="292"/>
    </row>
    <row r="78" spans="2:11" ht="49.5" customHeight="1" thickBot="1" x14ac:dyDescent="0.25">
      <c r="B78" s="551"/>
      <c r="C78" s="307" t="s">
        <v>595</v>
      </c>
      <c r="D78" s="293">
        <v>458</v>
      </c>
      <c r="E78" s="294">
        <f t="shared" si="0"/>
        <v>435.1</v>
      </c>
      <c r="F78" s="281">
        <f t="shared" si="1"/>
        <v>425.94</v>
      </c>
      <c r="G78" s="294">
        <f t="shared" si="2"/>
        <v>412.2</v>
      </c>
      <c r="H78" s="286">
        <f t="shared" si="3"/>
        <v>398.46</v>
      </c>
      <c r="I78" s="339">
        <f t="shared" si="4"/>
        <v>366.40000000000003</v>
      </c>
      <c r="J78" s="355">
        <v>20</v>
      </c>
      <c r="K78" s="295"/>
    </row>
    <row r="79" spans="2:11" ht="97.5" customHeight="1" thickBot="1" x14ac:dyDescent="0.25">
      <c r="B79" s="316"/>
      <c r="C79" s="119" t="s">
        <v>596</v>
      </c>
      <c r="D79" s="251">
        <v>128.5</v>
      </c>
      <c r="E79" s="249">
        <f t="shared" si="0"/>
        <v>122.075</v>
      </c>
      <c r="F79" s="249">
        <f t="shared" si="1"/>
        <v>119.50500000000001</v>
      </c>
      <c r="G79" s="294">
        <f t="shared" si="2"/>
        <v>115.65</v>
      </c>
      <c r="H79" s="270">
        <f t="shared" si="3"/>
        <v>111.795</v>
      </c>
      <c r="I79" s="343">
        <f t="shared" si="4"/>
        <v>102.80000000000001</v>
      </c>
      <c r="J79" s="163">
        <v>25</v>
      </c>
      <c r="K79" s="318"/>
    </row>
    <row r="80" spans="2:11" ht="100.5" customHeight="1" thickBot="1" x14ac:dyDescent="0.25">
      <c r="B80" s="316"/>
      <c r="C80" s="122" t="s">
        <v>597</v>
      </c>
      <c r="D80" s="236">
        <v>209.5</v>
      </c>
      <c r="E80" s="237">
        <f t="shared" si="0"/>
        <v>199.02500000000001</v>
      </c>
      <c r="F80" s="237">
        <f t="shared" si="1"/>
        <v>194.83500000000001</v>
      </c>
      <c r="G80" s="237">
        <f t="shared" si="2"/>
        <v>188.55</v>
      </c>
      <c r="H80" s="279">
        <f t="shared" si="3"/>
        <v>182.26499999999999</v>
      </c>
      <c r="I80" s="337">
        <f t="shared" si="4"/>
        <v>167.60000000000002</v>
      </c>
      <c r="J80" s="158">
        <v>30</v>
      </c>
      <c r="K80" s="223">
        <v>6</v>
      </c>
    </row>
    <row r="81" spans="2:11" ht="108.75" customHeight="1" thickBot="1" x14ac:dyDescent="0.25">
      <c r="B81" s="316"/>
      <c r="C81" s="224" t="s">
        <v>598</v>
      </c>
      <c r="D81" s="301">
        <v>35</v>
      </c>
      <c r="E81" s="302">
        <f t="shared" si="0"/>
        <v>33.25</v>
      </c>
      <c r="F81" s="302">
        <f t="shared" si="1"/>
        <v>32.550000000000004</v>
      </c>
      <c r="G81" s="302">
        <f t="shared" si="2"/>
        <v>31.5</v>
      </c>
      <c r="H81" s="302">
        <f t="shared" si="3"/>
        <v>30.45</v>
      </c>
      <c r="I81" s="350">
        <f t="shared" si="4"/>
        <v>28</v>
      </c>
      <c r="J81" s="356">
        <v>100</v>
      </c>
      <c r="K81" s="153"/>
    </row>
  </sheetData>
  <sheetProtection selectLockedCells="1" selectUnlockedCells="1"/>
  <mergeCells count="92">
    <mergeCell ref="B9:K9"/>
    <mergeCell ref="B10:B11"/>
    <mergeCell ref="D28:D32"/>
    <mergeCell ref="E28:E32"/>
    <mergeCell ref="F28:F32"/>
    <mergeCell ref="G28:G32"/>
    <mergeCell ref="C10:C11"/>
    <mergeCell ref="J10:J11"/>
    <mergeCell ref="K10:K11"/>
    <mergeCell ref="D15:D19"/>
    <mergeCell ref="K15:K19"/>
    <mergeCell ref="D22:D25"/>
    <mergeCell ref="E22:E25"/>
    <mergeCell ref="F22:F25"/>
    <mergeCell ref="G22:G25"/>
    <mergeCell ref="H22:H25"/>
    <mergeCell ref="B7:C7"/>
    <mergeCell ref="D7:K7"/>
    <mergeCell ref="B2:C6"/>
    <mergeCell ref="D2:K2"/>
    <mergeCell ref="D3:K3"/>
    <mergeCell ref="D4:K4"/>
    <mergeCell ref="D5:H5"/>
    <mergeCell ref="I5:K5"/>
    <mergeCell ref="D6:H6"/>
    <mergeCell ref="I6:K6"/>
    <mergeCell ref="I22:I25"/>
    <mergeCell ref="J22:J25"/>
    <mergeCell ref="K22:K25"/>
    <mergeCell ref="E15:E19"/>
    <mergeCell ref="F15:F19"/>
    <mergeCell ref="G15:G19"/>
    <mergeCell ref="H15:H19"/>
    <mergeCell ref="I15:I19"/>
    <mergeCell ref="J15:J19"/>
    <mergeCell ref="H28:H32"/>
    <mergeCell ref="I28:I32"/>
    <mergeCell ref="J28:J32"/>
    <mergeCell ref="K28:K32"/>
    <mergeCell ref="I41:I44"/>
    <mergeCell ref="J35:J38"/>
    <mergeCell ref="K35:K38"/>
    <mergeCell ref="K41:K44"/>
    <mergeCell ref="D35:D38"/>
    <mergeCell ref="E35:E38"/>
    <mergeCell ref="F35:F38"/>
    <mergeCell ref="G35:G38"/>
    <mergeCell ref="J41:J44"/>
    <mergeCell ref="D41:D44"/>
    <mergeCell ref="E41:E44"/>
    <mergeCell ref="F41:F44"/>
    <mergeCell ref="G41:G44"/>
    <mergeCell ref="H41:H44"/>
    <mergeCell ref="H35:H38"/>
    <mergeCell ref="I35:I38"/>
    <mergeCell ref="D47:D51"/>
    <mergeCell ref="E47:E51"/>
    <mergeCell ref="F47:F51"/>
    <mergeCell ref="G47:G51"/>
    <mergeCell ref="H47:H51"/>
    <mergeCell ref="I47:I51"/>
    <mergeCell ref="J47:J51"/>
    <mergeCell ref="K47:K51"/>
    <mergeCell ref="J56:J60"/>
    <mergeCell ref="K56:K60"/>
    <mergeCell ref="I52:I54"/>
    <mergeCell ref="D52:D54"/>
    <mergeCell ref="E52:E54"/>
    <mergeCell ref="F52:F54"/>
    <mergeCell ref="G52:G54"/>
    <mergeCell ref="H52:H54"/>
    <mergeCell ref="E56:E60"/>
    <mergeCell ref="F56:F60"/>
    <mergeCell ref="G56:G60"/>
    <mergeCell ref="H56:H60"/>
    <mergeCell ref="I56:I60"/>
    <mergeCell ref="B68:B73"/>
    <mergeCell ref="B64:K64"/>
    <mergeCell ref="B65:B66"/>
    <mergeCell ref="B77:B78"/>
    <mergeCell ref="B12:K12"/>
    <mergeCell ref="B13:B19"/>
    <mergeCell ref="B20:B25"/>
    <mergeCell ref="B26:B32"/>
    <mergeCell ref="B33:B38"/>
    <mergeCell ref="B39:B44"/>
    <mergeCell ref="B45:B51"/>
    <mergeCell ref="B52:B55"/>
    <mergeCell ref="B56:B60"/>
    <mergeCell ref="J52:J54"/>
    <mergeCell ref="K52:K54"/>
    <mergeCell ref="D56:D60"/>
  </mergeCells>
  <hyperlinks>
    <hyperlink ref="I6" r:id="rId1"/>
  </hyperlinks>
  <printOptions horizontalCentered="1"/>
  <pageMargins left="0.39370078740157483" right="0.39370078740157483" top="0" bottom="0" header="0.51181102362204722" footer="0.51181102362204722"/>
  <pageSetup paperSize="9" scale="85" firstPageNumber="0" orientation="portrait" horizontalDpi="300" verticalDpi="300" r:id="rId2"/>
  <headerFooter alignWithMargins="0">
    <oddFooter>&amp;R&amp;D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30"/>
  <sheetViews>
    <sheetView zoomScaleNormal="100" workbookViewId="0">
      <selection activeCell="B9" sqref="B9:L9"/>
    </sheetView>
  </sheetViews>
  <sheetFormatPr defaultRowHeight="12.75" x14ac:dyDescent="0.2"/>
  <cols>
    <col min="1" max="1" width="0.42578125" style="9" customWidth="1"/>
    <col min="2" max="2" width="23.7109375" style="9" customWidth="1"/>
    <col min="3" max="3" width="15.42578125" style="9" customWidth="1"/>
    <col min="4" max="4" width="15.5703125" style="9" customWidth="1"/>
    <col min="5" max="5" width="9.140625" style="9" customWidth="1"/>
    <col min="6" max="7" width="9.140625" style="10" customWidth="1"/>
    <col min="8" max="10" width="9.140625" style="9" customWidth="1"/>
    <col min="11" max="12" width="6.42578125" style="9" customWidth="1"/>
    <col min="13" max="13" width="0.28515625" style="9" customWidth="1"/>
    <col min="14" max="14" width="0" style="8" hidden="1" customWidth="1"/>
    <col min="15" max="19" width="12" style="9" customWidth="1"/>
    <col min="20" max="248" width="9.140625" style="9" customWidth="1"/>
    <col min="249" max="16384" width="9.140625" style="9"/>
  </cols>
  <sheetData>
    <row r="1" spans="1:250" s="12" customFormat="1" ht="2.25" customHeight="1" thickBot="1" x14ac:dyDescent="0.25">
      <c r="B1" s="26"/>
      <c r="C1" s="26"/>
      <c r="D1" s="26"/>
      <c r="E1" s="30"/>
      <c r="F1" s="29"/>
      <c r="G1" s="29"/>
      <c r="H1" s="29"/>
      <c r="I1" s="29"/>
      <c r="J1" s="29"/>
      <c r="K1" s="19"/>
      <c r="L1" s="19"/>
      <c r="M1" s="1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</row>
    <row r="2" spans="1:250" s="13" customFormat="1" ht="18" customHeight="1" x14ac:dyDescent="0.2">
      <c r="B2" s="427"/>
      <c r="C2" s="428"/>
      <c r="D2" s="428"/>
      <c r="E2" s="441" t="s">
        <v>349</v>
      </c>
      <c r="F2" s="441"/>
      <c r="G2" s="441"/>
      <c r="H2" s="441"/>
      <c r="I2" s="441"/>
      <c r="J2" s="441"/>
      <c r="K2" s="441"/>
      <c r="L2" s="442"/>
      <c r="M2" s="2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</row>
    <row r="3" spans="1:250" s="13" customFormat="1" x14ac:dyDescent="0.2">
      <c r="B3" s="429"/>
      <c r="C3" s="430"/>
      <c r="D3" s="430"/>
      <c r="E3" s="433" t="s">
        <v>350</v>
      </c>
      <c r="F3" s="433"/>
      <c r="G3" s="433"/>
      <c r="H3" s="433"/>
      <c r="I3" s="433"/>
      <c r="J3" s="433"/>
      <c r="K3" s="433"/>
      <c r="L3" s="434"/>
      <c r="M3" s="2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</row>
    <row r="4" spans="1:250" s="13" customFormat="1" x14ac:dyDescent="0.2">
      <c r="B4" s="429"/>
      <c r="C4" s="430"/>
      <c r="D4" s="430"/>
      <c r="E4" s="443" t="s">
        <v>348</v>
      </c>
      <c r="F4" s="443"/>
      <c r="G4" s="443"/>
      <c r="H4" s="443"/>
      <c r="I4" s="443"/>
      <c r="J4" s="443"/>
      <c r="K4" s="443"/>
      <c r="L4" s="444"/>
      <c r="M4" s="2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</row>
    <row r="5" spans="1:250" s="13" customFormat="1" x14ac:dyDescent="0.2">
      <c r="B5" s="429"/>
      <c r="C5" s="430"/>
      <c r="D5" s="430"/>
      <c r="E5" s="439" t="s">
        <v>337</v>
      </c>
      <c r="F5" s="439"/>
      <c r="G5" s="439"/>
      <c r="H5" s="439"/>
      <c r="I5" s="439"/>
      <c r="J5" s="435" t="s">
        <v>334</v>
      </c>
      <c r="K5" s="435"/>
      <c r="L5" s="436"/>
      <c r="M5" s="2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</row>
    <row r="6" spans="1:250" s="13" customFormat="1" x14ac:dyDescent="0.2">
      <c r="B6" s="429"/>
      <c r="C6" s="430"/>
      <c r="D6" s="430"/>
      <c r="E6" s="440" t="s">
        <v>339</v>
      </c>
      <c r="F6" s="440"/>
      <c r="G6" s="440"/>
      <c r="H6" s="440"/>
      <c r="I6" s="440"/>
      <c r="J6" s="435" t="s">
        <v>338</v>
      </c>
      <c r="K6" s="435"/>
      <c r="L6" s="436"/>
      <c r="M6" s="1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</row>
    <row r="7" spans="1:250" s="13" customFormat="1" x14ac:dyDescent="0.2">
      <c r="B7" s="431">
        <v>45306</v>
      </c>
      <c r="C7" s="432"/>
      <c r="D7" s="432"/>
      <c r="E7" s="433" t="s">
        <v>351</v>
      </c>
      <c r="F7" s="433"/>
      <c r="G7" s="433"/>
      <c r="H7" s="433"/>
      <c r="I7" s="433"/>
      <c r="J7" s="433"/>
      <c r="K7" s="433"/>
      <c r="L7" s="434"/>
      <c r="M7" s="2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</row>
    <row r="8" spans="1:250" s="13" customFormat="1" ht="3.75" customHeight="1" thickBot="1" x14ac:dyDescent="0.25">
      <c r="B8" s="32"/>
      <c r="C8" s="334"/>
      <c r="D8" s="16"/>
      <c r="E8" s="31"/>
      <c r="F8" s="17"/>
      <c r="G8" s="17"/>
      <c r="H8" s="17"/>
      <c r="I8" s="17"/>
      <c r="J8" s="17"/>
      <c r="K8" s="16"/>
      <c r="L8" s="18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</row>
    <row r="9" spans="1:250" s="15" customFormat="1" ht="41.25" customHeight="1" thickBot="1" x14ac:dyDescent="0.25">
      <c r="B9" s="493" t="s">
        <v>0</v>
      </c>
      <c r="C9" s="626"/>
      <c r="D9" s="494"/>
      <c r="E9" s="494"/>
      <c r="F9" s="494"/>
      <c r="G9" s="494"/>
      <c r="H9" s="494"/>
      <c r="I9" s="494"/>
      <c r="J9" s="494"/>
      <c r="K9" s="494"/>
      <c r="L9" s="495"/>
      <c r="M9" s="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</row>
    <row r="10" spans="1:250" s="15" customFormat="1" ht="22.5" customHeight="1" x14ac:dyDescent="0.2">
      <c r="B10" s="504" t="s">
        <v>1</v>
      </c>
      <c r="C10" s="604" t="s">
        <v>599</v>
      </c>
      <c r="D10" s="496" t="s">
        <v>161</v>
      </c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64" t="s">
        <v>33</v>
      </c>
      <c r="K10" s="506" t="s">
        <v>335</v>
      </c>
      <c r="L10" s="501" t="s">
        <v>336</v>
      </c>
      <c r="M10" s="25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</row>
    <row r="11" spans="1:250" s="15" customFormat="1" ht="43.5" customHeight="1" thickBot="1" x14ac:dyDescent="0.25">
      <c r="B11" s="505"/>
      <c r="C11" s="605"/>
      <c r="D11" s="497"/>
      <c r="E11" s="65" t="s">
        <v>19</v>
      </c>
      <c r="F11" s="66" t="s">
        <v>602</v>
      </c>
      <c r="G11" s="66" t="s">
        <v>603</v>
      </c>
      <c r="H11" s="66" t="s">
        <v>604</v>
      </c>
      <c r="I11" s="66" t="s">
        <v>605</v>
      </c>
      <c r="J11" s="67" t="s">
        <v>606</v>
      </c>
      <c r="K11" s="507"/>
      <c r="L11" s="502"/>
      <c r="M11" s="25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</row>
    <row r="12" spans="1:250" customFormat="1" ht="25.5" customHeight="1" thickBot="1" x14ac:dyDescent="0.25">
      <c r="A12" s="1"/>
      <c r="B12" s="624" t="s">
        <v>159</v>
      </c>
      <c r="C12" s="558"/>
      <c r="D12" s="558"/>
      <c r="E12" s="558"/>
      <c r="F12" s="558"/>
      <c r="G12" s="558"/>
      <c r="H12" s="558"/>
      <c r="I12" s="558"/>
      <c r="J12" s="558"/>
      <c r="K12" s="558"/>
      <c r="L12" s="62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ht="48" customHeight="1" thickBot="1" x14ac:dyDescent="0.25">
      <c r="B13" s="549"/>
      <c r="C13" s="358" t="s">
        <v>162</v>
      </c>
      <c r="D13" s="621" t="s">
        <v>163</v>
      </c>
      <c r="E13" s="622"/>
      <c r="F13" s="622"/>
      <c r="G13" s="622"/>
      <c r="H13" s="622"/>
      <c r="I13" s="622"/>
      <c r="J13" s="622"/>
      <c r="K13" s="622"/>
      <c r="L13" s="623"/>
    </row>
    <row r="14" spans="1:250" ht="21.75" customHeight="1" x14ac:dyDescent="0.2">
      <c r="B14" s="550"/>
      <c r="C14" s="606" t="s">
        <v>164</v>
      </c>
      <c r="D14" s="186" t="s">
        <v>165</v>
      </c>
      <c r="E14" s="92">
        <v>86</v>
      </c>
      <c r="F14" s="107">
        <f>E14*0.9</f>
        <v>77.400000000000006</v>
      </c>
      <c r="G14" s="107">
        <f>E14*0.85</f>
        <v>73.099999999999994</v>
      </c>
      <c r="H14" s="107">
        <f>E14*0.8</f>
        <v>68.8</v>
      </c>
      <c r="I14" s="107">
        <f>E14*0.77</f>
        <v>66.22</v>
      </c>
      <c r="J14" s="108">
        <f>E14*0.7</f>
        <v>60.199999999999996</v>
      </c>
      <c r="K14" s="93">
        <v>45</v>
      </c>
      <c r="L14" s="94"/>
    </row>
    <row r="15" spans="1:250" ht="21.75" customHeight="1" x14ac:dyDescent="0.2">
      <c r="B15" s="550"/>
      <c r="C15" s="607"/>
      <c r="D15" s="189" t="s">
        <v>166</v>
      </c>
      <c r="E15" s="96">
        <v>87.5</v>
      </c>
      <c r="F15" s="107">
        <f>E15*0.9</f>
        <v>78.75</v>
      </c>
      <c r="G15" s="107">
        <f>E15*0.85</f>
        <v>74.375</v>
      </c>
      <c r="H15" s="107">
        <f>E15*0.8</f>
        <v>70</v>
      </c>
      <c r="I15" s="107">
        <f>E15*0.77</f>
        <v>67.375</v>
      </c>
      <c r="J15" s="108">
        <f>E15*0.7</f>
        <v>61.249999999999993</v>
      </c>
      <c r="K15" s="97">
        <v>45</v>
      </c>
      <c r="L15" s="98"/>
    </row>
    <row r="16" spans="1:250" ht="21.75" customHeight="1" thickBot="1" x14ac:dyDescent="0.25">
      <c r="B16" s="551"/>
      <c r="C16" s="608"/>
      <c r="D16" s="192" t="s">
        <v>167</v>
      </c>
      <c r="E16" s="134">
        <v>125</v>
      </c>
      <c r="F16" s="107">
        <f>E16*0.9</f>
        <v>112.5</v>
      </c>
      <c r="G16" s="107">
        <f>E16*0.85</f>
        <v>106.25</v>
      </c>
      <c r="H16" s="107">
        <f>E16*0.8</f>
        <v>100</v>
      </c>
      <c r="I16" s="107">
        <f>E16*0.77</f>
        <v>96.25</v>
      </c>
      <c r="J16" s="108">
        <f>E16*0.7</f>
        <v>87.5</v>
      </c>
      <c r="K16" s="154">
        <v>45</v>
      </c>
      <c r="L16" s="357"/>
    </row>
    <row r="17" spans="2:12" ht="48" customHeight="1" thickBot="1" x14ac:dyDescent="0.25">
      <c r="B17" s="549"/>
      <c r="C17" s="358" t="s">
        <v>162</v>
      </c>
      <c r="D17" s="621" t="s">
        <v>168</v>
      </c>
      <c r="E17" s="622"/>
      <c r="F17" s="622"/>
      <c r="G17" s="622"/>
      <c r="H17" s="622"/>
      <c r="I17" s="622"/>
      <c r="J17" s="622"/>
      <c r="K17" s="622"/>
      <c r="L17" s="623"/>
    </row>
    <row r="18" spans="2:12" ht="21.75" customHeight="1" x14ac:dyDescent="0.2">
      <c r="B18" s="550"/>
      <c r="C18" s="606" t="s">
        <v>169</v>
      </c>
      <c r="D18" s="186" t="s">
        <v>165</v>
      </c>
      <c r="E18" s="92">
        <v>86</v>
      </c>
      <c r="F18" s="107">
        <f>E18*0.9</f>
        <v>77.400000000000006</v>
      </c>
      <c r="G18" s="107">
        <f>E18*0.85</f>
        <v>73.099999999999994</v>
      </c>
      <c r="H18" s="107">
        <f>E18*0.8</f>
        <v>68.8</v>
      </c>
      <c r="I18" s="107">
        <f>E18*0.77</f>
        <v>66.22</v>
      </c>
      <c r="J18" s="108">
        <f>E18*0.7</f>
        <v>60.199999999999996</v>
      </c>
      <c r="K18" s="93">
        <v>50</v>
      </c>
      <c r="L18" s="94"/>
    </row>
    <row r="19" spans="2:12" ht="21.75" customHeight="1" x14ac:dyDescent="0.2">
      <c r="B19" s="550"/>
      <c r="C19" s="607"/>
      <c r="D19" s="189" t="s">
        <v>166</v>
      </c>
      <c r="E19" s="96">
        <v>87.5</v>
      </c>
      <c r="F19" s="107">
        <f>E19*0.9</f>
        <v>78.75</v>
      </c>
      <c r="G19" s="107">
        <f>E19*0.85</f>
        <v>74.375</v>
      </c>
      <c r="H19" s="107">
        <f>E19*0.8</f>
        <v>70</v>
      </c>
      <c r="I19" s="107">
        <f>E19*0.77</f>
        <v>67.375</v>
      </c>
      <c r="J19" s="108">
        <f>E19*0.7</f>
        <v>61.249999999999993</v>
      </c>
      <c r="K19" s="97">
        <v>50</v>
      </c>
      <c r="L19" s="98"/>
    </row>
    <row r="20" spans="2:12" ht="21.75" customHeight="1" thickBot="1" x14ac:dyDescent="0.25">
      <c r="B20" s="551"/>
      <c r="C20" s="608"/>
      <c r="D20" s="192" t="s">
        <v>167</v>
      </c>
      <c r="E20" s="134">
        <v>125</v>
      </c>
      <c r="F20" s="107">
        <f>E20*0.9</f>
        <v>112.5</v>
      </c>
      <c r="G20" s="107">
        <f>E20*0.85</f>
        <v>106.25</v>
      </c>
      <c r="H20" s="107">
        <f>E20*0.8</f>
        <v>100</v>
      </c>
      <c r="I20" s="107">
        <f>E20*0.77</f>
        <v>96.25</v>
      </c>
      <c r="J20" s="108">
        <f>E20*0.7</f>
        <v>87.5</v>
      </c>
      <c r="K20" s="154">
        <v>50</v>
      </c>
      <c r="L20" s="357"/>
    </row>
    <row r="21" spans="2:12" ht="48" customHeight="1" thickBot="1" x14ac:dyDescent="0.25">
      <c r="B21" s="549"/>
      <c r="C21" s="358" t="s">
        <v>170</v>
      </c>
      <c r="D21" s="621" t="s">
        <v>171</v>
      </c>
      <c r="E21" s="622"/>
      <c r="F21" s="622"/>
      <c r="G21" s="622"/>
      <c r="H21" s="622"/>
      <c r="I21" s="622"/>
      <c r="J21" s="622"/>
      <c r="K21" s="622"/>
      <c r="L21" s="623"/>
    </row>
    <row r="22" spans="2:12" ht="21.75" customHeight="1" x14ac:dyDescent="0.2">
      <c r="B22" s="550"/>
      <c r="C22" s="606" t="s">
        <v>172</v>
      </c>
      <c r="D22" s="186" t="s">
        <v>165</v>
      </c>
      <c r="E22" s="92">
        <v>55.5</v>
      </c>
      <c r="F22" s="107">
        <f>E22*0.9</f>
        <v>49.95</v>
      </c>
      <c r="G22" s="107">
        <f>E22*0.85</f>
        <v>47.174999999999997</v>
      </c>
      <c r="H22" s="107">
        <f>E22*0.8</f>
        <v>44.400000000000006</v>
      </c>
      <c r="I22" s="107">
        <f>E22*0.77</f>
        <v>42.734999999999999</v>
      </c>
      <c r="J22" s="108">
        <f>E22*0.7</f>
        <v>38.849999999999994</v>
      </c>
      <c r="K22" s="93">
        <v>40</v>
      </c>
      <c r="L22" s="94"/>
    </row>
    <row r="23" spans="2:12" ht="21.75" customHeight="1" x14ac:dyDescent="0.2">
      <c r="B23" s="550"/>
      <c r="C23" s="607"/>
      <c r="D23" s="189" t="s">
        <v>166</v>
      </c>
      <c r="E23" s="96">
        <v>59</v>
      </c>
      <c r="F23" s="107">
        <f>E23*0.9</f>
        <v>53.1</v>
      </c>
      <c r="G23" s="107">
        <f>E23*0.85</f>
        <v>50.15</v>
      </c>
      <c r="H23" s="107">
        <f>E23*0.8</f>
        <v>47.2</v>
      </c>
      <c r="I23" s="107">
        <f>E23*0.77</f>
        <v>45.43</v>
      </c>
      <c r="J23" s="108">
        <f>E23*0.7</f>
        <v>41.3</v>
      </c>
      <c r="K23" s="97">
        <v>40</v>
      </c>
      <c r="L23" s="98"/>
    </row>
    <row r="24" spans="2:12" ht="21.75" customHeight="1" thickBot="1" x14ac:dyDescent="0.25">
      <c r="B24" s="551"/>
      <c r="C24" s="608"/>
      <c r="D24" s="192" t="s">
        <v>167</v>
      </c>
      <c r="E24" s="134">
        <v>74</v>
      </c>
      <c r="F24" s="107">
        <f>E24*0.9</f>
        <v>66.600000000000009</v>
      </c>
      <c r="G24" s="107">
        <f>E24*0.85</f>
        <v>62.9</v>
      </c>
      <c r="H24" s="107">
        <f>E24*0.8</f>
        <v>59.2</v>
      </c>
      <c r="I24" s="107">
        <f>E24*0.77</f>
        <v>56.980000000000004</v>
      </c>
      <c r="J24" s="108">
        <f>E24*0.7</f>
        <v>51.8</v>
      </c>
      <c r="K24" s="154">
        <v>40</v>
      </c>
      <c r="L24" s="357"/>
    </row>
    <row r="25" spans="2:12" ht="13.5" thickBot="1" x14ac:dyDescent="0.25"/>
    <row r="26" spans="2:12" ht="19.5" customHeight="1" x14ac:dyDescent="0.25">
      <c r="B26" s="615" t="s">
        <v>173</v>
      </c>
      <c r="C26" s="616"/>
      <c r="D26" s="616"/>
      <c r="E26" s="616"/>
      <c r="F26" s="616"/>
      <c r="G26" s="616"/>
      <c r="H26" s="616"/>
      <c r="I26" s="616"/>
      <c r="J26" s="616"/>
      <c r="K26" s="616"/>
      <c r="L26" s="617"/>
    </row>
    <row r="27" spans="2:12" ht="32.25" customHeight="1" x14ac:dyDescent="0.2">
      <c r="B27" s="609" t="s">
        <v>174</v>
      </c>
      <c r="C27" s="610"/>
      <c r="D27" s="610"/>
      <c r="E27" s="610"/>
      <c r="F27" s="610"/>
      <c r="G27" s="610"/>
      <c r="H27" s="610"/>
      <c r="I27" s="610"/>
      <c r="J27" s="610"/>
      <c r="K27" s="610"/>
      <c r="L27" s="611"/>
    </row>
    <row r="28" spans="2:12" ht="7.5" customHeight="1" x14ac:dyDescent="0.2">
      <c r="B28" s="359"/>
      <c r="C28" s="360"/>
      <c r="D28" s="360"/>
      <c r="E28" s="360"/>
      <c r="F28" s="361"/>
      <c r="G28" s="361"/>
      <c r="H28" s="360"/>
      <c r="I28" s="360"/>
      <c r="J28" s="360"/>
      <c r="K28" s="360"/>
      <c r="L28" s="362"/>
    </row>
    <row r="29" spans="2:12" ht="18" customHeight="1" x14ac:dyDescent="0.25">
      <c r="B29" s="618" t="s">
        <v>175</v>
      </c>
      <c r="C29" s="619"/>
      <c r="D29" s="619"/>
      <c r="E29" s="619"/>
      <c r="F29" s="619"/>
      <c r="G29" s="619"/>
      <c r="H29" s="619"/>
      <c r="I29" s="619"/>
      <c r="J29" s="619"/>
      <c r="K29" s="619"/>
      <c r="L29" s="620"/>
    </row>
    <row r="30" spans="2:12" ht="50.25" customHeight="1" thickBot="1" x14ac:dyDescent="0.25">
      <c r="B30" s="612" t="s">
        <v>176</v>
      </c>
      <c r="C30" s="613"/>
      <c r="D30" s="613"/>
      <c r="E30" s="613"/>
      <c r="F30" s="613"/>
      <c r="G30" s="613"/>
      <c r="H30" s="613"/>
      <c r="I30" s="613"/>
      <c r="J30" s="613"/>
      <c r="K30" s="613"/>
      <c r="L30" s="614"/>
    </row>
  </sheetData>
  <mergeCells count="30">
    <mergeCell ref="B2:D6"/>
    <mergeCell ref="B12:L12"/>
    <mergeCell ref="E2:L2"/>
    <mergeCell ref="E3:L3"/>
    <mergeCell ref="E4:L4"/>
    <mergeCell ref="E5:I5"/>
    <mergeCell ref="J5:L5"/>
    <mergeCell ref="E6:I6"/>
    <mergeCell ref="J6:L6"/>
    <mergeCell ref="B7:D7"/>
    <mergeCell ref="E7:L7"/>
    <mergeCell ref="B9:L9"/>
    <mergeCell ref="B10:B11"/>
    <mergeCell ref="D10:D11"/>
    <mergeCell ref="K10:K11"/>
    <mergeCell ref="L10:L11"/>
    <mergeCell ref="C10:C11"/>
    <mergeCell ref="C14:C16"/>
    <mergeCell ref="B27:L27"/>
    <mergeCell ref="B30:L30"/>
    <mergeCell ref="B26:L26"/>
    <mergeCell ref="B29:L29"/>
    <mergeCell ref="B13:B16"/>
    <mergeCell ref="D13:L13"/>
    <mergeCell ref="B17:B20"/>
    <mergeCell ref="D17:L17"/>
    <mergeCell ref="C18:C20"/>
    <mergeCell ref="B21:B24"/>
    <mergeCell ref="D21:L21"/>
    <mergeCell ref="C22:C24"/>
  </mergeCells>
  <hyperlinks>
    <hyperlink ref="J6" r:id="rId1"/>
  </hyperlinks>
  <printOptions horizontalCentered="1"/>
  <pageMargins left="0.31496062992125984" right="0.31496062992125984" top="0.35433070866141736" bottom="0.74803149606299213" header="0.31496062992125984" footer="0.31496062992125984"/>
  <pageSetup paperSize="9" scale="69" orientation="portrait" r:id="rId2"/>
  <headerFooter>
    <oddFooter>&amp;R&amp;D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"/>
  <sheetViews>
    <sheetView workbookViewId="0">
      <selection activeCell="B9" sqref="B9:K9"/>
    </sheetView>
  </sheetViews>
  <sheetFormatPr defaultRowHeight="12.75" x14ac:dyDescent="0.2"/>
  <cols>
    <col min="1" max="1" width="0.42578125" customWidth="1"/>
    <col min="2" max="2" width="23.7109375" customWidth="1"/>
    <col min="3" max="3" width="31" customWidth="1"/>
    <col min="4" max="9" width="9.140625" customWidth="1"/>
    <col min="10" max="11" width="6.42578125" customWidth="1"/>
    <col min="12" max="12" width="0.28515625" customWidth="1"/>
    <col min="13" max="13" width="0" hidden="1" customWidth="1"/>
    <col min="14" max="18" width="12" customWidth="1"/>
    <col min="19" max="247" width="9.140625" customWidth="1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493" t="s">
        <v>0</v>
      </c>
      <c r="C9" s="494"/>
      <c r="D9" s="494"/>
      <c r="E9" s="494"/>
      <c r="F9" s="494"/>
      <c r="G9" s="494"/>
      <c r="H9" s="494"/>
      <c r="I9" s="494"/>
      <c r="J9" s="494"/>
      <c r="K9" s="495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504" t="s">
        <v>1</v>
      </c>
      <c r="C10" s="496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33</v>
      </c>
      <c r="J10" s="506" t="s">
        <v>335</v>
      </c>
      <c r="K10" s="501" t="s">
        <v>336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505"/>
      <c r="C11" s="497"/>
      <c r="D11" s="65" t="s">
        <v>19</v>
      </c>
      <c r="E11" s="66" t="s">
        <v>607</v>
      </c>
      <c r="F11" s="66" t="s">
        <v>608</v>
      </c>
      <c r="G11" s="66" t="s">
        <v>609</v>
      </c>
      <c r="H11" s="66" t="s">
        <v>610</v>
      </c>
      <c r="I11" s="67" t="s">
        <v>611</v>
      </c>
      <c r="J11" s="507"/>
      <c r="K11" s="502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ht="25.5" customHeight="1" thickBot="1" x14ac:dyDescent="0.25">
      <c r="A12" s="1"/>
      <c r="B12" s="552" t="s">
        <v>652</v>
      </c>
      <c r="C12" s="553"/>
      <c r="D12" s="553"/>
      <c r="E12" s="553"/>
      <c r="F12" s="553"/>
      <c r="G12" s="553"/>
      <c r="H12" s="553"/>
      <c r="I12" s="553"/>
      <c r="J12" s="553"/>
      <c r="K12" s="55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95.25" customHeight="1" thickBot="1" x14ac:dyDescent="0.25">
      <c r="B13" s="264"/>
      <c r="C13" s="115" t="s">
        <v>612</v>
      </c>
      <c r="D13" s="309">
        <v>55</v>
      </c>
      <c r="E13" s="310">
        <f>D13*92%</f>
        <v>50.6</v>
      </c>
      <c r="F13" s="310">
        <f>D13*80%</f>
        <v>44</v>
      </c>
      <c r="G13" s="310">
        <f>D13*68%</f>
        <v>37.400000000000006</v>
      </c>
      <c r="H13" s="310">
        <f>D13*60%</f>
        <v>33</v>
      </c>
      <c r="I13" s="365">
        <f>D13*55%</f>
        <v>30.250000000000004</v>
      </c>
      <c r="J13" s="145">
        <v>300</v>
      </c>
      <c r="K13" s="222">
        <v>10.5</v>
      </c>
    </row>
    <row r="14" spans="1:249" ht="76.5" customHeight="1" thickBot="1" x14ac:dyDescent="0.25">
      <c r="B14" s="363"/>
      <c r="C14" s="224" t="s">
        <v>613</v>
      </c>
      <c r="D14" s="312">
        <v>79</v>
      </c>
      <c r="E14" s="303">
        <f>D14*92%</f>
        <v>72.680000000000007</v>
      </c>
      <c r="F14" s="303">
        <f>D14*80%</f>
        <v>63.2</v>
      </c>
      <c r="G14" s="303">
        <f>D14*68%</f>
        <v>53.720000000000006</v>
      </c>
      <c r="H14" s="303">
        <f>D14*60%</f>
        <v>47.4</v>
      </c>
      <c r="I14" s="367">
        <f>D14*55%</f>
        <v>43.45</v>
      </c>
      <c r="J14" s="364">
        <v>300</v>
      </c>
      <c r="K14" s="227">
        <v>10.5</v>
      </c>
    </row>
  </sheetData>
  <mergeCells count="16">
    <mergeCell ref="B12:K12"/>
    <mergeCell ref="B2:C6"/>
    <mergeCell ref="D4:K4"/>
    <mergeCell ref="D6:H6"/>
    <mergeCell ref="I6:K6"/>
    <mergeCell ref="B7:C7"/>
    <mergeCell ref="D7:K7"/>
    <mergeCell ref="D3:K3"/>
    <mergeCell ref="D5:H5"/>
    <mergeCell ref="I5:K5"/>
    <mergeCell ref="D2:K2"/>
    <mergeCell ref="B9:K9"/>
    <mergeCell ref="B10:B11"/>
    <mergeCell ref="C10:C11"/>
    <mergeCell ref="J10:J11"/>
    <mergeCell ref="K10:K11"/>
  </mergeCells>
  <hyperlinks>
    <hyperlink ref="I6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41"/>
  <sheetViews>
    <sheetView workbookViewId="0">
      <selection activeCell="B9" sqref="B9:K9"/>
    </sheetView>
  </sheetViews>
  <sheetFormatPr defaultRowHeight="12.75" x14ac:dyDescent="0.2"/>
  <cols>
    <col min="1" max="1" width="0.42578125" style="368" customWidth="1"/>
    <col min="2" max="2" width="23.7109375" style="368" customWidth="1"/>
    <col min="3" max="3" width="31" style="368" customWidth="1"/>
    <col min="4" max="9" width="9.140625" style="368" customWidth="1"/>
    <col min="10" max="11" width="6.42578125" style="368" customWidth="1"/>
    <col min="12" max="12" width="0.28515625" style="368" customWidth="1"/>
    <col min="13" max="13" width="0" style="368" hidden="1" customWidth="1"/>
    <col min="14" max="18" width="12" style="368" customWidth="1"/>
    <col min="19" max="247" width="9.140625" style="368" customWidth="1"/>
    <col min="248" max="16384" width="9.140625" style="368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493" t="s">
        <v>653</v>
      </c>
      <c r="C9" s="494"/>
      <c r="D9" s="494"/>
      <c r="E9" s="494"/>
      <c r="F9" s="494"/>
      <c r="G9" s="494"/>
      <c r="H9" s="494"/>
      <c r="I9" s="494"/>
      <c r="J9" s="494"/>
      <c r="K9" s="495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645" t="s">
        <v>160</v>
      </c>
      <c r="C10" s="646"/>
      <c r="D10" s="647"/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506" t="s">
        <v>335</v>
      </c>
      <c r="K10" s="501" t="s">
        <v>336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648"/>
      <c r="C11" s="649"/>
      <c r="D11" s="650"/>
      <c r="E11" s="65" t="s">
        <v>19</v>
      </c>
      <c r="F11" s="66" t="s">
        <v>615</v>
      </c>
      <c r="G11" s="66" t="s">
        <v>616</v>
      </c>
      <c r="H11" s="66" t="s">
        <v>617</v>
      </c>
      <c r="I11" s="66" t="s">
        <v>618</v>
      </c>
      <c r="J11" s="507"/>
      <c r="K11" s="502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customFormat="1" ht="25.5" customHeight="1" thickBot="1" x14ac:dyDescent="0.25">
      <c r="A12" s="1"/>
      <c r="B12" s="624" t="s">
        <v>614</v>
      </c>
      <c r="C12" s="558"/>
      <c r="D12" s="558"/>
      <c r="E12" s="558"/>
      <c r="F12" s="558"/>
      <c r="G12" s="558"/>
      <c r="H12" s="558"/>
      <c r="I12" s="558"/>
      <c r="J12" s="558"/>
      <c r="K12" s="62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15" customHeight="1" x14ac:dyDescent="0.2">
      <c r="B13" s="651" t="s">
        <v>177</v>
      </c>
      <c r="C13" s="652"/>
      <c r="D13" s="653"/>
      <c r="E13" s="42">
        <v>2.04</v>
      </c>
      <c r="F13" s="399">
        <f>E13*0.7</f>
        <v>1.4279999999999999</v>
      </c>
      <c r="G13" s="399">
        <f>E13*0.64</f>
        <v>1.3056000000000001</v>
      </c>
      <c r="H13" s="399">
        <f>E13*0.58</f>
        <v>1.1832</v>
      </c>
      <c r="I13" s="400">
        <f>E13*0.55</f>
        <v>1.1220000000000001</v>
      </c>
      <c r="J13" s="370"/>
      <c r="K13" s="371"/>
    </row>
    <row r="14" spans="1:249" ht="15" customHeight="1" x14ac:dyDescent="0.2">
      <c r="B14" s="627" t="s">
        <v>624</v>
      </c>
      <c r="C14" s="628"/>
      <c r="D14" s="629"/>
      <c r="E14" s="388">
        <v>3.09</v>
      </c>
      <c r="F14" s="401">
        <f t="shared" ref="F14:F36" si="0">E14*0.7</f>
        <v>2.1629999999999998</v>
      </c>
      <c r="G14" s="401">
        <f t="shared" ref="G14:G36" si="1">E14*0.64</f>
        <v>1.9776</v>
      </c>
      <c r="H14" s="401">
        <f t="shared" ref="H14:H36" si="2">E14*0.58</f>
        <v>1.7921999999999998</v>
      </c>
      <c r="I14" s="402">
        <f t="shared" ref="I14:I36" si="3">E14*0.55</f>
        <v>1.6995</v>
      </c>
      <c r="J14" s="372"/>
      <c r="K14" s="373"/>
    </row>
    <row r="15" spans="1:249" ht="15" customHeight="1" x14ac:dyDescent="0.2">
      <c r="B15" s="627" t="s">
        <v>625</v>
      </c>
      <c r="C15" s="628"/>
      <c r="D15" s="629"/>
      <c r="E15" s="388">
        <v>4.47</v>
      </c>
      <c r="F15" s="401">
        <f t="shared" si="0"/>
        <v>3.1289999999999996</v>
      </c>
      <c r="G15" s="401">
        <f t="shared" si="1"/>
        <v>2.8607999999999998</v>
      </c>
      <c r="H15" s="401">
        <f t="shared" si="2"/>
        <v>2.5925999999999996</v>
      </c>
      <c r="I15" s="402">
        <f t="shared" si="3"/>
        <v>2.4584999999999999</v>
      </c>
      <c r="J15" s="372"/>
      <c r="K15" s="373"/>
    </row>
    <row r="16" spans="1:249" ht="15" customHeight="1" x14ac:dyDescent="0.2">
      <c r="B16" s="627" t="s">
        <v>626</v>
      </c>
      <c r="C16" s="628"/>
      <c r="D16" s="629"/>
      <c r="E16" s="388">
        <v>6</v>
      </c>
      <c r="F16" s="401">
        <f t="shared" si="0"/>
        <v>4.1999999999999993</v>
      </c>
      <c r="G16" s="401">
        <f t="shared" si="1"/>
        <v>3.84</v>
      </c>
      <c r="H16" s="401">
        <f t="shared" si="2"/>
        <v>3.4799999999999995</v>
      </c>
      <c r="I16" s="402">
        <f t="shared" si="3"/>
        <v>3.3000000000000003</v>
      </c>
      <c r="J16" s="372"/>
      <c r="K16" s="373"/>
    </row>
    <row r="17" spans="2:11" ht="15" customHeight="1" x14ac:dyDescent="0.2">
      <c r="B17" s="627" t="s">
        <v>627</v>
      </c>
      <c r="C17" s="628"/>
      <c r="D17" s="629"/>
      <c r="E17" s="388">
        <v>9.81</v>
      </c>
      <c r="F17" s="401">
        <f t="shared" si="0"/>
        <v>6.867</v>
      </c>
      <c r="G17" s="401">
        <f t="shared" si="1"/>
        <v>6.2784000000000004</v>
      </c>
      <c r="H17" s="401">
        <f t="shared" si="2"/>
        <v>5.6898</v>
      </c>
      <c r="I17" s="402">
        <f t="shared" si="3"/>
        <v>5.3955000000000011</v>
      </c>
      <c r="J17" s="372"/>
      <c r="K17" s="373"/>
    </row>
    <row r="18" spans="2:11" ht="15" customHeight="1" x14ac:dyDescent="0.2">
      <c r="B18" s="627" t="s">
        <v>178</v>
      </c>
      <c r="C18" s="628"/>
      <c r="D18" s="629"/>
      <c r="E18" s="388">
        <v>2.58</v>
      </c>
      <c r="F18" s="401">
        <f t="shared" si="0"/>
        <v>1.8059999999999998</v>
      </c>
      <c r="G18" s="401">
        <f t="shared" si="1"/>
        <v>1.6512</v>
      </c>
      <c r="H18" s="401">
        <f t="shared" si="2"/>
        <v>1.4964</v>
      </c>
      <c r="I18" s="402">
        <f t="shared" si="3"/>
        <v>1.4190000000000003</v>
      </c>
      <c r="J18" s="372"/>
      <c r="K18" s="373"/>
    </row>
    <row r="19" spans="2:11" ht="15" customHeight="1" x14ac:dyDescent="0.2">
      <c r="B19" s="627" t="s">
        <v>628</v>
      </c>
      <c r="C19" s="628"/>
      <c r="D19" s="629"/>
      <c r="E19" s="388">
        <v>2.4000000000000004</v>
      </c>
      <c r="F19" s="401">
        <f t="shared" si="0"/>
        <v>1.6800000000000002</v>
      </c>
      <c r="G19" s="401">
        <f t="shared" si="1"/>
        <v>1.5360000000000003</v>
      </c>
      <c r="H19" s="401">
        <f t="shared" si="2"/>
        <v>1.3920000000000001</v>
      </c>
      <c r="I19" s="402">
        <f t="shared" si="3"/>
        <v>1.3200000000000003</v>
      </c>
      <c r="J19" s="372"/>
      <c r="K19" s="373"/>
    </row>
    <row r="20" spans="2:11" ht="15" customHeight="1" x14ac:dyDescent="0.2">
      <c r="B20" s="627" t="s">
        <v>629</v>
      </c>
      <c r="C20" s="628"/>
      <c r="D20" s="629"/>
      <c r="E20" s="388">
        <v>2.4899999999999998</v>
      </c>
      <c r="F20" s="401">
        <f t="shared" si="0"/>
        <v>1.7429999999999997</v>
      </c>
      <c r="G20" s="401">
        <f t="shared" si="1"/>
        <v>1.5935999999999999</v>
      </c>
      <c r="H20" s="401">
        <f t="shared" si="2"/>
        <v>1.4441999999999997</v>
      </c>
      <c r="I20" s="402">
        <f t="shared" si="3"/>
        <v>1.3694999999999999</v>
      </c>
      <c r="J20" s="372"/>
      <c r="K20" s="373"/>
    </row>
    <row r="21" spans="2:11" ht="15" customHeight="1" x14ac:dyDescent="0.2">
      <c r="B21" s="627" t="s">
        <v>630</v>
      </c>
      <c r="C21" s="628"/>
      <c r="D21" s="629"/>
      <c r="E21" s="388">
        <v>2.58</v>
      </c>
      <c r="F21" s="401">
        <f t="shared" si="0"/>
        <v>1.8059999999999998</v>
      </c>
      <c r="G21" s="401">
        <f t="shared" si="1"/>
        <v>1.6512</v>
      </c>
      <c r="H21" s="401">
        <f t="shared" si="2"/>
        <v>1.4964</v>
      </c>
      <c r="I21" s="402">
        <f t="shared" si="3"/>
        <v>1.4190000000000003</v>
      </c>
      <c r="J21" s="372"/>
      <c r="K21" s="373"/>
    </row>
    <row r="22" spans="2:11" ht="15" customHeight="1" x14ac:dyDescent="0.2">
      <c r="B22" s="627" t="s">
        <v>631</v>
      </c>
      <c r="C22" s="628"/>
      <c r="D22" s="629"/>
      <c r="E22" s="388">
        <v>2.67</v>
      </c>
      <c r="F22" s="401">
        <f t="shared" si="0"/>
        <v>1.8689999999999998</v>
      </c>
      <c r="G22" s="401">
        <f t="shared" si="1"/>
        <v>1.7088000000000001</v>
      </c>
      <c r="H22" s="401">
        <f t="shared" si="2"/>
        <v>1.5485999999999998</v>
      </c>
      <c r="I22" s="402">
        <f t="shared" si="3"/>
        <v>1.4685000000000001</v>
      </c>
      <c r="J22" s="372"/>
      <c r="K22" s="373"/>
    </row>
    <row r="23" spans="2:11" ht="15" customHeight="1" x14ac:dyDescent="0.2">
      <c r="B23" s="627" t="s">
        <v>632</v>
      </c>
      <c r="C23" s="628"/>
      <c r="D23" s="629"/>
      <c r="E23" s="388">
        <v>2.88</v>
      </c>
      <c r="F23" s="401">
        <f t="shared" si="0"/>
        <v>2.016</v>
      </c>
      <c r="G23" s="401">
        <f t="shared" si="1"/>
        <v>1.8431999999999999</v>
      </c>
      <c r="H23" s="401">
        <f t="shared" si="2"/>
        <v>1.6703999999999999</v>
      </c>
      <c r="I23" s="402">
        <f t="shared" si="3"/>
        <v>1.5840000000000001</v>
      </c>
      <c r="J23" s="372"/>
      <c r="K23" s="373"/>
    </row>
    <row r="24" spans="2:11" ht="15" customHeight="1" x14ac:dyDescent="0.2">
      <c r="B24" s="627" t="s">
        <v>633</v>
      </c>
      <c r="C24" s="628"/>
      <c r="D24" s="629"/>
      <c r="E24" s="388">
        <v>3.21</v>
      </c>
      <c r="F24" s="401">
        <f t="shared" si="0"/>
        <v>2.2469999999999999</v>
      </c>
      <c r="G24" s="401">
        <f t="shared" si="1"/>
        <v>2.0544000000000002</v>
      </c>
      <c r="H24" s="401">
        <f t="shared" si="2"/>
        <v>1.8617999999999999</v>
      </c>
      <c r="I24" s="402">
        <f t="shared" si="3"/>
        <v>1.7655000000000001</v>
      </c>
      <c r="J24" s="372"/>
      <c r="K24" s="373"/>
    </row>
    <row r="25" spans="2:11" ht="15" customHeight="1" x14ac:dyDescent="0.2">
      <c r="B25" s="627" t="s">
        <v>179</v>
      </c>
      <c r="C25" s="628"/>
      <c r="D25" s="629"/>
      <c r="E25" s="388">
        <v>5.85</v>
      </c>
      <c r="F25" s="401">
        <f t="shared" si="0"/>
        <v>4.0949999999999998</v>
      </c>
      <c r="G25" s="401">
        <f t="shared" si="1"/>
        <v>3.7439999999999998</v>
      </c>
      <c r="H25" s="401">
        <f t="shared" si="2"/>
        <v>3.3929999999999993</v>
      </c>
      <c r="I25" s="402">
        <f t="shared" si="3"/>
        <v>3.2175000000000002</v>
      </c>
      <c r="J25" s="372"/>
      <c r="K25" s="373"/>
    </row>
    <row r="26" spans="2:11" ht="15" customHeight="1" x14ac:dyDescent="0.2">
      <c r="B26" s="627" t="s">
        <v>180</v>
      </c>
      <c r="C26" s="628"/>
      <c r="D26" s="629"/>
      <c r="E26" s="388">
        <v>11.58</v>
      </c>
      <c r="F26" s="401">
        <f t="shared" si="0"/>
        <v>8.1059999999999999</v>
      </c>
      <c r="G26" s="401">
        <f t="shared" si="1"/>
        <v>7.4112</v>
      </c>
      <c r="H26" s="401">
        <f t="shared" si="2"/>
        <v>6.7163999999999993</v>
      </c>
      <c r="I26" s="402">
        <f t="shared" si="3"/>
        <v>6.3690000000000007</v>
      </c>
      <c r="J26" s="372"/>
      <c r="K26" s="373"/>
    </row>
    <row r="27" spans="2:11" ht="15" customHeight="1" x14ac:dyDescent="0.2">
      <c r="B27" s="627" t="s">
        <v>634</v>
      </c>
      <c r="C27" s="628"/>
      <c r="D27" s="629"/>
      <c r="E27" s="388">
        <v>1.41</v>
      </c>
      <c r="F27" s="401">
        <f t="shared" si="0"/>
        <v>0.98699999999999988</v>
      </c>
      <c r="G27" s="401">
        <f t="shared" si="1"/>
        <v>0.90239999999999998</v>
      </c>
      <c r="H27" s="401">
        <f t="shared" si="2"/>
        <v>0.81779999999999986</v>
      </c>
      <c r="I27" s="402">
        <f t="shared" si="3"/>
        <v>0.77549999999999997</v>
      </c>
      <c r="J27" s="372"/>
      <c r="K27" s="373"/>
    </row>
    <row r="28" spans="2:11" ht="15" customHeight="1" x14ac:dyDescent="0.2">
      <c r="B28" s="627" t="s">
        <v>635</v>
      </c>
      <c r="C28" s="628"/>
      <c r="D28" s="629"/>
      <c r="E28" s="388">
        <v>2.58</v>
      </c>
      <c r="F28" s="401">
        <f t="shared" si="0"/>
        <v>1.8059999999999998</v>
      </c>
      <c r="G28" s="401">
        <f t="shared" si="1"/>
        <v>1.6512</v>
      </c>
      <c r="H28" s="401">
        <f t="shared" si="2"/>
        <v>1.4964</v>
      </c>
      <c r="I28" s="402">
        <f t="shared" si="3"/>
        <v>1.4190000000000003</v>
      </c>
      <c r="J28" s="372"/>
      <c r="K28" s="373"/>
    </row>
    <row r="29" spans="2:11" ht="15" customHeight="1" x14ac:dyDescent="0.2">
      <c r="B29" s="627" t="s">
        <v>181</v>
      </c>
      <c r="C29" s="628"/>
      <c r="D29" s="629"/>
      <c r="E29" s="388">
        <v>5.4</v>
      </c>
      <c r="F29" s="401">
        <f t="shared" si="0"/>
        <v>3.78</v>
      </c>
      <c r="G29" s="401">
        <f t="shared" si="1"/>
        <v>3.4560000000000004</v>
      </c>
      <c r="H29" s="401">
        <f t="shared" si="2"/>
        <v>3.1320000000000001</v>
      </c>
      <c r="I29" s="402">
        <f t="shared" si="3"/>
        <v>2.9700000000000006</v>
      </c>
      <c r="J29" s="372"/>
      <c r="K29" s="373"/>
    </row>
    <row r="30" spans="2:11" ht="15" customHeight="1" x14ac:dyDescent="0.2">
      <c r="B30" s="627" t="s">
        <v>636</v>
      </c>
      <c r="C30" s="628"/>
      <c r="D30" s="629"/>
      <c r="E30" s="388">
        <v>1.6800000000000002</v>
      </c>
      <c r="F30" s="401">
        <f t="shared" si="0"/>
        <v>1.1759999999999999</v>
      </c>
      <c r="G30" s="401">
        <f t="shared" si="1"/>
        <v>1.0752000000000002</v>
      </c>
      <c r="H30" s="401">
        <f t="shared" si="2"/>
        <v>0.97440000000000004</v>
      </c>
      <c r="I30" s="402">
        <f t="shared" si="3"/>
        <v>0.92400000000000015</v>
      </c>
      <c r="J30" s="372"/>
      <c r="K30" s="373"/>
    </row>
    <row r="31" spans="2:11" ht="15" customHeight="1" x14ac:dyDescent="0.2">
      <c r="B31" s="627" t="s">
        <v>637</v>
      </c>
      <c r="C31" s="628"/>
      <c r="D31" s="629"/>
      <c r="E31" s="388">
        <v>2.16</v>
      </c>
      <c r="F31" s="401">
        <f t="shared" si="0"/>
        <v>1.512</v>
      </c>
      <c r="G31" s="401">
        <f t="shared" si="1"/>
        <v>1.3824000000000001</v>
      </c>
      <c r="H31" s="401">
        <f t="shared" si="2"/>
        <v>1.2527999999999999</v>
      </c>
      <c r="I31" s="402">
        <f t="shared" si="3"/>
        <v>1.1880000000000002</v>
      </c>
      <c r="J31" s="372"/>
      <c r="K31" s="373"/>
    </row>
    <row r="32" spans="2:11" ht="15" customHeight="1" x14ac:dyDescent="0.2">
      <c r="B32" s="627" t="s">
        <v>182</v>
      </c>
      <c r="C32" s="628"/>
      <c r="D32" s="629"/>
      <c r="E32" s="388">
        <v>2.4700000000000002</v>
      </c>
      <c r="F32" s="401">
        <f t="shared" si="0"/>
        <v>1.7290000000000001</v>
      </c>
      <c r="G32" s="401">
        <f t="shared" si="1"/>
        <v>1.5808000000000002</v>
      </c>
      <c r="H32" s="401">
        <f t="shared" si="2"/>
        <v>1.4326000000000001</v>
      </c>
      <c r="I32" s="402">
        <f t="shared" si="3"/>
        <v>1.3585000000000003</v>
      </c>
      <c r="J32" s="372"/>
      <c r="K32" s="373"/>
    </row>
    <row r="33" spans="1:249" ht="15" customHeight="1" x14ac:dyDescent="0.2">
      <c r="B33" s="627" t="s">
        <v>184</v>
      </c>
      <c r="C33" s="628"/>
      <c r="D33" s="629"/>
      <c r="E33" s="388">
        <v>7.2900000000000009</v>
      </c>
      <c r="F33" s="401">
        <f t="shared" si="0"/>
        <v>5.1030000000000006</v>
      </c>
      <c r="G33" s="401">
        <f t="shared" si="1"/>
        <v>4.6656000000000004</v>
      </c>
      <c r="H33" s="401">
        <f t="shared" si="2"/>
        <v>4.2282000000000002</v>
      </c>
      <c r="I33" s="402">
        <f t="shared" si="3"/>
        <v>4.009500000000001</v>
      </c>
      <c r="J33" s="372"/>
      <c r="K33" s="373"/>
    </row>
    <row r="34" spans="1:249" ht="15" customHeight="1" x14ac:dyDescent="0.2">
      <c r="B34" s="627" t="s">
        <v>185</v>
      </c>
      <c r="C34" s="628"/>
      <c r="D34" s="629"/>
      <c r="E34" s="388">
        <v>8.0400000000000009</v>
      </c>
      <c r="F34" s="401">
        <f t="shared" si="0"/>
        <v>5.6280000000000001</v>
      </c>
      <c r="G34" s="401">
        <f t="shared" si="1"/>
        <v>5.1456000000000008</v>
      </c>
      <c r="H34" s="401">
        <f t="shared" si="2"/>
        <v>4.6631999999999998</v>
      </c>
      <c r="I34" s="402">
        <f t="shared" si="3"/>
        <v>4.4220000000000006</v>
      </c>
      <c r="J34" s="372"/>
      <c r="K34" s="373"/>
    </row>
    <row r="35" spans="1:249" ht="15" customHeight="1" x14ac:dyDescent="0.2">
      <c r="B35" s="627" t="s">
        <v>186</v>
      </c>
      <c r="C35" s="628"/>
      <c r="D35" s="629"/>
      <c r="E35" s="388">
        <v>8.49</v>
      </c>
      <c r="F35" s="401">
        <f t="shared" si="0"/>
        <v>5.9429999999999996</v>
      </c>
      <c r="G35" s="401">
        <f t="shared" si="1"/>
        <v>5.4336000000000002</v>
      </c>
      <c r="H35" s="401">
        <f t="shared" si="2"/>
        <v>4.9241999999999999</v>
      </c>
      <c r="I35" s="402">
        <f t="shared" si="3"/>
        <v>4.6695000000000002</v>
      </c>
      <c r="J35" s="372"/>
      <c r="K35" s="373"/>
    </row>
    <row r="36" spans="1:249" ht="15" customHeight="1" thickBot="1" x14ac:dyDescent="0.25">
      <c r="B36" s="630" t="s">
        <v>187</v>
      </c>
      <c r="C36" s="631"/>
      <c r="D36" s="632"/>
      <c r="E36" s="54">
        <v>10.47</v>
      </c>
      <c r="F36" s="403">
        <f t="shared" si="0"/>
        <v>7.3289999999999997</v>
      </c>
      <c r="G36" s="403">
        <f t="shared" si="1"/>
        <v>6.700800000000001</v>
      </c>
      <c r="H36" s="403">
        <f t="shared" si="2"/>
        <v>6.0725999999999996</v>
      </c>
      <c r="I36" s="404">
        <f t="shared" si="3"/>
        <v>5.7585000000000006</v>
      </c>
      <c r="J36" s="374"/>
      <c r="K36" s="375"/>
    </row>
    <row r="37" spans="1:249" ht="13.5" thickBot="1" x14ac:dyDescent="0.25">
      <c r="E37" s="369"/>
      <c r="F37" s="369"/>
      <c r="G37" s="369"/>
      <c r="H37" s="369"/>
      <c r="I37" s="369"/>
    </row>
    <row r="38" spans="1:249" s="15" customFormat="1" ht="22.5" customHeight="1" x14ac:dyDescent="0.2">
      <c r="B38" s="635" t="s">
        <v>160</v>
      </c>
      <c r="C38" s="636"/>
      <c r="D38" s="637"/>
      <c r="E38" s="27" t="s">
        <v>14</v>
      </c>
      <c r="F38" s="28" t="s">
        <v>15</v>
      </c>
      <c r="G38" s="28" t="s">
        <v>16</v>
      </c>
      <c r="H38" s="28" t="s">
        <v>17</v>
      </c>
      <c r="I38" s="28" t="s">
        <v>18</v>
      </c>
      <c r="J38" s="641" t="s">
        <v>335</v>
      </c>
      <c r="K38" s="643" t="s">
        <v>336</v>
      </c>
      <c r="L38" s="25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</row>
    <row r="39" spans="1:249" s="15" customFormat="1" ht="43.5" customHeight="1" thickBot="1" x14ac:dyDescent="0.25">
      <c r="B39" s="638"/>
      <c r="C39" s="639"/>
      <c r="D39" s="640"/>
      <c r="E39" s="262" t="s">
        <v>19</v>
      </c>
      <c r="F39" s="263" t="s">
        <v>619</v>
      </c>
      <c r="G39" s="263" t="s">
        <v>620</v>
      </c>
      <c r="H39" s="263" t="s">
        <v>621</v>
      </c>
      <c r="I39" s="263" t="s">
        <v>622</v>
      </c>
      <c r="J39" s="642"/>
      <c r="K39" s="644"/>
      <c r="L39" s="25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</row>
    <row r="40" spans="1:249" customFormat="1" ht="25.5" customHeight="1" thickBot="1" x14ac:dyDescent="0.25">
      <c r="A40" s="1"/>
      <c r="B40" s="552" t="s">
        <v>623</v>
      </c>
      <c r="C40" s="553"/>
      <c r="D40" s="553"/>
      <c r="E40" s="558"/>
      <c r="F40" s="558"/>
      <c r="G40" s="558"/>
      <c r="H40" s="558"/>
      <c r="I40" s="558"/>
      <c r="J40" s="558"/>
      <c r="K40" s="62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 ht="15" customHeight="1" thickBot="1" x14ac:dyDescent="0.25">
      <c r="B41" s="633" t="s">
        <v>183</v>
      </c>
      <c r="C41" s="634"/>
      <c r="D41" s="634"/>
      <c r="E41" s="405">
        <v>25</v>
      </c>
      <c r="F41" s="208">
        <v>24</v>
      </c>
      <c r="G41" s="208">
        <v>23</v>
      </c>
      <c r="H41" s="208">
        <v>22</v>
      </c>
      <c r="I41" s="218">
        <v>19.98</v>
      </c>
      <c r="J41" s="376"/>
      <c r="K41" s="377"/>
    </row>
  </sheetData>
  <mergeCells count="44">
    <mergeCell ref="B13:D13"/>
    <mergeCell ref="B14:D14"/>
    <mergeCell ref="B21:D21"/>
    <mergeCell ref="B15:D15"/>
    <mergeCell ref="B16:D16"/>
    <mergeCell ref="B17:D17"/>
    <mergeCell ref="B18:D18"/>
    <mergeCell ref="B19:D19"/>
    <mergeCell ref="B20:D20"/>
    <mergeCell ref="J10:J11"/>
    <mergeCell ref="B12:K12"/>
    <mergeCell ref="B10:D11"/>
    <mergeCell ref="B2:C6"/>
    <mergeCell ref="D2:K2"/>
    <mergeCell ref="D3:K3"/>
    <mergeCell ref="D4:K4"/>
    <mergeCell ref="D5:H5"/>
    <mergeCell ref="I5:K5"/>
    <mergeCell ref="D6:H6"/>
    <mergeCell ref="I6:K6"/>
    <mergeCell ref="B7:C7"/>
    <mergeCell ref="K10:K11"/>
    <mergeCell ref="D7:K7"/>
    <mergeCell ref="B9:K9"/>
    <mergeCell ref="B33:D3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4:D34"/>
    <mergeCell ref="B35:D35"/>
    <mergeCell ref="B36:D36"/>
    <mergeCell ref="B40:K40"/>
    <mergeCell ref="B41:D41"/>
    <mergeCell ref="B38:D39"/>
    <mergeCell ref="J38:J39"/>
    <mergeCell ref="K38:K39"/>
  </mergeCells>
  <hyperlinks>
    <hyperlink ref="I6" r:id="rId1"/>
  </hyperlinks>
  <pageMargins left="0.7" right="0.7" top="0.75" bottom="0.75" header="0.3" footer="0.3"/>
  <pageSetup paperSize="9" orientation="landscape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165"/>
  <sheetViews>
    <sheetView workbookViewId="0">
      <selection activeCell="B9" sqref="B9:K9"/>
    </sheetView>
  </sheetViews>
  <sheetFormatPr defaultRowHeight="12.75" x14ac:dyDescent="0.2"/>
  <cols>
    <col min="1" max="1" width="0.42578125" style="368" customWidth="1"/>
    <col min="2" max="2" width="23.7109375" style="368" customWidth="1"/>
    <col min="3" max="3" width="31" style="368" customWidth="1"/>
    <col min="4" max="9" width="9.140625" style="368" customWidth="1"/>
    <col min="10" max="11" width="6.42578125" style="368" customWidth="1"/>
    <col min="12" max="12" width="0.28515625" style="368" customWidth="1"/>
    <col min="13" max="13" width="0" style="368" hidden="1" customWidth="1"/>
    <col min="14" max="18" width="12" style="368" customWidth="1"/>
    <col min="19" max="247" width="9.140625" style="368" customWidth="1"/>
    <col min="248" max="16384" width="9.140625" style="368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427"/>
      <c r="C2" s="428"/>
      <c r="D2" s="441" t="s">
        <v>349</v>
      </c>
      <c r="E2" s="441"/>
      <c r="F2" s="441"/>
      <c r="G2" s="441"/>
      <c r="H2" s="441"/>
      <c r="I2" s="441"/>
      <c r="J2" s="441"/>
      <c r="K2" s="442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429"/>
      <c r="C3" s="430"/>
      <c r="D3" s="433" t="s">
        <v>350</v>
      </c>
      <c r="E3" s="433"/>
      <c r="F3" s="433"/>
      <c r="G3" s="433"/>
      <c r="H3" s="433"/>
      <c r="I3" s="433"/>
      <c r="J3" s="433"/>
      <c r="K3" s="434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429"/>
      <c r="C4" s="430"/>
      <c r="D4" s="443" t="s">
        <v>348</v>
      </c>
      <c r="E4" s="443"/>
      <c r="F4" s="443"/>
      <c r="G4" s="443"/>
      <c r="H4" s="443"/>
      <c r="I4" s="443"/>
      <c r="J4" s="443"/>
      <c r="K4" s="444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429"/>
      <c r="C5" s="430"/>
      <c r="D5" s="439" t="s">
        <v>337</v>
      </c>
      <c r="E5" s="439"/>
      <c r="F5" s="439"/>
      <c r="G5" s="439"/>
      <c r="H5" s="439"/>
      <c r="I5" s="435" t="s">
        <v>334</v>
      </c>
      <c r="J5" s="435"/>
      <c r="K5" s="436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429"/>
      <c r="C6" s="430"/>
      <c r="D6" s="440" t="s">
        <v>339</v>
      </c>
      <c r="E6" s="440"/>
      <c r="F6" s="440"/>
      <c r="G6" s="440"/>
      <c r="H6" s="440"/>
      <c r="I6" s="435" t="s">
        <v>338</v>
      </c>
      <c r="J6" s="437"/>
      <c r="K6" s="438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431">
        <v>45306</v>
      </c>
      <c r="C7" s="432"/>
      <c r="D7" s="433" t="s">
        <v>351</v>
      </c>
      <c r="E7" s="433"/>
      <c r="F7" s="433"/>
      <c r="G7" s="433"/>
      <c r="H7" s="433"/>
      <c r="I7" s="433"/>
      <c r="J7" s="433"/>
      <c r="K7" s="434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668" t="s">
        <v>654</v>
      </c>
      <c r="C9" s="669"/>
      <c r="D9" s="669"/>
      <c r="E9" s="669"/>
      <c r="F9" s="669"/>
      <c r="G9" s="669"/>
      <c r="H9" s="669"/>
      <c r="I9" s="669"/>
      <c r="J9" s="494"/>
      <c r="K9" s="495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645" t="s">
        <v>160</v>
      </c>
      <c r="C10" s="646"/>
      <c r="D10" s="670" t="s">
        <v>188</v>
      </c>
      <c r="E10" s="385" t="s">
        <v>19</v>
      </c>
      <c r="F10" s="63" t="s">
        <v>14</v>
      </c>
      <c r="G10" s="63" t="s">
        <v>15</v>
      </c>
      <c r="H10" s="63" t="s">
        <v>16</v>
      </c>
      <c r="I10" s="386" t="s">
        <v>17</v>
      </c>
      <c r="J10" s="506" t="s">
        <v>335</v>
      </c>
      <c r="K10" s="501" t="s">
        <v>336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648"/>
      <c r="C11" s="649"/>
      <c r="D11" s="671"/>
      <c r="E11" s="387" t="s">
        <v>647</v>
      </c>
      <c r="F11" s="387" t="s">
        <v>648</v>
      </c>
      <c r="G11" s="387" t="s">
        <v>649</v>
      </c>
      <c r="H11" s="387" t="s">
        <v>650</v>
      </c>
      <c r="I11" s="387" t="s">
        <v>651</v>
      </c>
      <c r="J11" s="507"/>
      <c r="K11" s="502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customFormat="1" ht="25.5" customHeight="1" thickBot="1" x14ac:dyDescent="0.25">
      <c r="A12" s="1"/>
      <c r="B12" s="552" t="s">
        <v>189</v>
      </c>
      <c r="C12" s="553"/>
      <c r="D12" s="553"/>
      <c r="E12" s="553"/>
      <c r="F12" s="553"/>
      <c r="G12" s="553"/>
      <c r="H12" s="553"/>
      <c r="I12" s="553"/>
      <c r="J12" s="553"/>
      <c r="K12" s="55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15" customHeight="1" x14ac:dyDescent="0.2">
      <c r="B13" s="661" t="s">
        <v>190</v>
      </c>
      <c r="C13" s="662"/>
      <c r="D13" s="296">
        <v>5.0050000000000008</v>
      </c>
      <c r="E13" s="243">
        <v>3.5750000000000002</v>
      </c>
      <c r="F13" s="296">
        <v>2.8600000000000003</v>
      </c>
      <c r="G13" s="296">
        <v>2.1450000000000005</v>
      </c>
      <c r="H13" s="296">
        <v>1.7875000000000001</v>
      </c>
      <c r="I13" s="366">
        <v>1.4300000000000002</v>
      </c>
      <c r="J13" s="109"/>
      <c r="K13" s="131"/>
    </row>
    <row r="14" spans="1:249" ht="15" customHeight="1" x14ac:dyDescent="0.2">
      <c r="B14" s="654" t="s">
        <v>191</v>
      </c>
      <c r="C14" s="655"/>
      <c r="D14" s="273">
        <v>14.77</v>
      </c>
      <c r="E14" s="181">
        <v>10.55</v>
      </c>
      <c r="F14" s="273">
        <v>8.44</v>
      </c>
      <c r="G14" s="273">
        <v>6.33</v>
      </c>
      <c r="H14" s="273">
        <v>5.28</v>
      </c>
      <c r="I14" s="379">
        <v>4.22</v>
      </c>
      <c r="J14" s="110"/>
      <c r="K14" s="132"/>
    </row>
    <row r="15" spans="1:249" ht="15" customHeight="1" x14ac:dyDescent="0.2">
      <c r="B15" s="654" t="s">
        <v>192</v>
      </c>
      <c r="C15" s="655"/>
      <c r="D15" s="273">
        <v>5.3900000000000006</v>
      </c>
      <c r="E15" s="181">
        <v>3.85</v>
      </c>
      <c r="F15" s="273">
        <v>3.08</v>
      </c>
      <c r="G15" s="273">
        <v>2.31</v>
      </c>
      <c r="H15" s="273">
        <v>1.925</v>
      </c>
      <c r="I15" s="379">
        <v>1.54</v>
      </c>
      <c r="J15" s="110"/>
      <c r="K15" s="132"/>
    </row>
    <row r="16" spans="1:249" ht="15" customHeight="1" x14ac:dyDescent="0.2">
      <c r="B16" s="654" t="s">
        <v>193</v>
      </c>
      <c r="C16" s="655"/>
      <c r="D16" s="273">
        <v>5.3900000000000006</v>
      </c>
      <c r="E16" s="181">
        <v>3.85</v>
      </c>
      <c r="F16" s="273">
        <v>3.08</v>
      </c>
      <c r="G16" s="273">
        <v>2.31</v>
      </c>
      <c r="H16" s="273">
        <v>1.925</v>
      </c>
      <c r="I16" s="379">
        <v>1.54</v>
      </c>
      <c r="J16" s="110"/>
      <c r="K16" s="132"/>
    </row>
    <row r="17" spans="2:11" ht="15" customHeight="1" x14ac:dyDescent="0.2">
      <c r="B17" s="654" t="s">
        <v>194</v>
      </c>
      <c r="C17" s="655"/>
      <c r="D17" s="273">
        <v>5.7750000000000004</v>
      </c>
      <c r="E17" s="181">
        <v>4.125</v>
      </c>
      <c r="F17" s="273">
        <v>3.3000000000000003</v>
      </c>
      <c r="G17" s="273">
        <v>2.4750000000000001</v>
      </c>
      <c r="H17" s="273">
        <v>2.0625</v>
      </c>
      <c r="I17" s="379">
        <v>1.6500000000000001</v>
      </c>
      <c r="J17" s="110"/>
      <c r="K17" s="132"/>
    </row>
    <row r="18" spans="2:11" ht="15" customHeight="1" x14ac:dyDescent="0.2">
      <c r="B18" s="654" t="s">
        <v>195</v>
      </c>
      <c r="C18" s="655"/>
      <c r="D18" s="273">
        <v>60</v>
      </c>
      <c r="E18" s="181">
        <v>60</v>
      </c>
      <c r="F18" s="273">
        <v>48</v>
      </c>
      <c r="G18" s="273">
        <v>36</v>
      </c>
      <c r="H18" s="273">
        <v>30</v>
      </c>
      <c r="I18" s="379">
        <v>24</v>
      </c>
      <c r="J18" s="110"/>
      <c r="K18" s="132"/>
    </row>
    <row r="19" spans="2:11" ht="15" customHeight="1" x14ac:dyDescent="0.2">
      <c r="B19" s="654" t="s">
        <v>196</v>
      </c>
      <c r="C19" s="655"/>
      <c r="D19" s="273">
        <v>50</v>
      </c>
      <c r="E19" s="181">
        <v>35</v>
      </c>
      <c r="F19" s="273">
        <v>34</v>
      </c>
      <c r="G19" s="273">
        <v>33</v>
      </c>
      <c r="H19" s="273">
        <v>32.5</v>
      </c>
      <c r="I19" s="379">
        <v>32</v>
      </c>
      <c r="J19" s="110"/>
      <c r="K19" s="132"/>
    </row>
    <row r="20" spans="2:11" ht="15" customHeight="1" x14ac:dyDescent="0.2">
      <c r="B20" s="654" t="s">
        <v>638</v>
      </c>
      <c r="C20" s="655"/>
      <c r="D20" s="273">
        <v>14.322000000000003</v>
      </c>
      <c r="E20" s="181">
        <v>10.23</v>
      </c>
      <c r="F20" s="273">
        <v>8.1840000000000011</v>
      </c>
      <c r="G20" s="273">
        <v>6.1380000000000008</v>
      </c>
      <c r="H20" s="273">
        <v>5.1150000000000002</v>
      </c>
      <c r="I20" s="379">
        <v>4.0920000000000005</v>
      </c>
      <c r="J20" s="110"/>
      <c r="K20" s="132"/>
    </row>
    <row r="21" spans="2:11" ht="15" customHeight="1" x14ac:dyDescent="0.2">
      <c r="B21" s="654" t="s">
        <v>197</v>
      </c>
      <c r="C21" s="655"/>
      <c r="D21" s="273">
        <v>7.0070000000000006</v>
      </c>
      <c r="E21" s="181">
        <v>5.0050000000000008</v>
      </c>
      <c r="F21" s="273">
        <v>4.0040000000000004</v>
      </c>
      <c r="G21" s="273">
        <v>3.0030000000000001</v>
      </c>
      <c r="H21" s="273">
        <v>2.5025000000000004</v>
      </c>
      <c r="I21" s="379">
        <v>2.0020000000000002</v>
      </c>
      <c r="J21" s="110"/>
      <c r="K21" s="132"/>
    </row>
    <row r="22" spans="2:11" ht="15" customHeight="1" x14ac:dyDescent="0.2">
      <c r="B22" s="654" t="s">
        <v>198</v>
      </c>
      <c r="C22" s="655"/>
      <c r="D22" s="273">
        <v>56</v>
      </c>
      <c r="E22" s="181">
        <v>40</v>
      </c>
      <c r="F22" s="273">
        <v>39</v>
      </c>
      <c r="G22" s="273">
        <v>38</v>
      </c>
      <c r="H22" s="273">
        <v>37</v>
      </c>
      <c r="I22" s="379">
        <v>36</v>
      </c>
      <c r="J22" s="110"/>
      <c r="K22" s="132"/>
    </row>
    <row r="23" spans="2:11" ht="15" customHeight="1" x14ac:dyDescent="0.2">
      <c r="B23" s="654" t="s">
        <v>199</v>
      </c>
      <c r="C23" s="655"/>
      <c r="D23" s="273">
        <v>65</v>
      </c>
      <c r="E23" s="181">
        <v>65</v>
      </c>
      <c r="F23" s="273">
        <v>52</v>
      </c>
      <c r="G23" s="273">
        <v>39</v>
      </c>
      <c r="H23" s="273">
        <v>32.5</v>
      </c>
      <c r="I23" s="379">
        <v>26</v>
      </c>
      <c r="J23" s="110"/>
      <c r="K23" s="132"/>
    </row>
    <row r="24" spans="2:11" ht="15" customHeight="1" x14ac:dyDescent="0.2">
      <c r="B24" s="654" t="s">
        <v>639</v>
      </c>
      <c r="C24" s="655"/>
      <c r="D24" s="273">
        <v>14.322000000000003</v>
      </c>
      <c r="E24" s="181">
        <v>10.23</v>
      </c>
      <c r="F24" s="273">
        <v>8.1840000000000011</v>
      </c>
      <c r="G24" s="273">
        <v>6.1380000000000008</v>
      </c>
      <c r="H24" s="273">
        <v>5.1150000000000002</v>
      </c>
      <c r="I24" s="379">
        <v>4.0920000000000005</v>
      </c>
      <c r="J24" s="110"/>
      <c r="K24" s="132"/>
    </row>
    <row r="25" spans="2:11" ht="15" customHeight="1" x14ac:dyDescent="0.2">
      <c r="B25" s="654" t="s">
        <v>200</v>
      </c>
      <c r="C25" s="655"/>
      <c r="D25" s="273">
        <v>7.9099999999999993</v>
      </c>
      <c r="E25" s="181">
        <v>5.6499999999999995</v>
      </c>
      <c r="F25" s="273">
        <v>4.5199999999999996</v>
      </c>
      <c r="G25" s="273">
        <v>3.3899999999999997</v>
      </c>
      <c r="H25" s="273">
        <v>2.8249999999999997</v>
      </c>
      <c r="I25" s="379">
        <v>2.2599999999999998</v>
      </c>
      <c r="J25" s="110"/>
      <c r="K25" s="132"/>
    </row>
    <row r="26" spans="2:11" ht="15" customHeight="1" x14ac:dyDescent="0.2">
      <c r="B26" s="654" t="s">
        <v>201</v>
      </c>
      <c r="C26" s="655"/>
      <c r="D26" s="273">
        <v>28.105000000000004</v>
      </c>
      <c r="E26" s="181">
        <v>20.075000000000003</v>
      </c>
      <c r="F26" s="273">
        <v>16.060000000000002</v>
      </c>
      <c r="G26" s="273">
        <v>12.045000000000002</v>
      </c>
      <c r="H26" s="273">
        <v>10.037500000000001</v>
      </c>
      <c r="I26" s="379">
        <v>8.0300000000000011</v>
      </c>
      <c r="J26" s="110"/>
      <c r="K26" s="132"/>
    </row>
    <row r="27" spans="2:11" ht="15" customHeight="1" x14ac:dyDescent="0.2">
      <c r="B27" s="654" t="s">
        <v>202</v>
      </c>
      <c r="C27" s="655"/>
      <c r="D27" s="273">
        <v>7.5460000000000003</v>
      </c>
      <c r="E27" s="181">
        <v>5.3900000000000006</v>
      </c>
      <c r="F27" s="273">
        <v>4.3120000000000003</v>
      </c>
      <c r="G27" s="273">
        <v>3.234</v>
      </c>
      <c r="H27" s="273">
        <v>2.6950000000000003</v>
      </c>
      <c r="I27" s="379">
        <v>2.1560000000000001</v>
      </c>
      <c r="J27" s="110"/>
      <c r="K27" s="132"/>
    </row>
    <row r="28" spans="2:11" ht="15" customHeight="1" x14ac:dyDescent="0.2">
      <c r="B28" s="654" t="s">
        <v>640</v>
      </c>
      <c r="C28" s="655"/>
      <c r="D28" s="273">
        <v>5.9290000000000003</v>
      </c>
      <c r="E28" s="181">
        <v>4.2350000000000003</v>
      </c>
      <c r="F28" s="273">
        <v>3.3880000000000003</v>
      </c>
      <c r="G28" s="273">
        <v>2.5410000000000004</v>
      </c>
      <c r="H28" s="273">
        <v>2.1175000000000002</v>
      </c>
      <c r="I28" s="379">
        <v>1.6940000000000002</v>
      </c>
      <c r="J28" s="110"/>
      <c r="K28" s="132"/>
    </row>
    <row r="29" spans="2:11" ht="15" customHeight="1" x14ac:dyDescent="0.2">
      <c r="B29" s="654" t="s">
        <v>203</v>
      </c>
      <c r="C29" s="655"/>
      <c r="D29" s="273">
        <v>9.0090000000000003</v>
      </c>
      <c r="E29" s="181">
        <v>6.4349999999999996</v>
      </c>
      <c r="F29" s="273">
        <v>5.1479999999999997</v>
      </c>
      <c r="G29" s="273">
        <v>3.8609999999999998</v>
      </c>
      <c r="H29" s="273">
        <v>3.2174999999999998</v>
      </c>
      <c r="I29" s="379">
        <v>2.5739999999999998</v>
      </c>
      <c r="J29" s="110"/>
      <c r="K29" s="132"/>
    </row>
    <row r="30" spans="2:11" ht="15" customHeight="1" x14ac:dyDescent="0.2">
      <c r="B30" s="654" t="s">
        <v>204</v>
      </c>
      <c r="C30" s="655"/>
      <c r="D30" s="273">
        <v>10.01</v>
      </c>
      <c r="E30" s="181">
        <v>7.1499999999999995</v>
      </c>
      <c r="F30" s="273">
        <v>5.72</v>
      </c>
      <c r="G30" s="273">
        <v>4.29</v>
      </c>
      <c r="H30" s="273">
        <v>3.5749999999999997</v>
      </c>
      <c r="I30" s="379">
        <v>2.86</v>
      </c>
      <c r="J30" s="110"/>
      <c r="K30" s="132"/>
    </row>
    <row r="31" spans="2:11" ht="15" customHeight="1" x14ac:dyDescent="0.2">
      <c r="B31" s="654" t="s">
        <v>205</v>
      </c>
      <c r="C31" s="655"/>
      <c r="D31" s="273">
        <v>65</v>
      </c>
      <c r="E31" s="181">
        <v>65</v>
      </c>
      <c r="F31" s="273">
        <v>52</v>
      </c>
      <c r="G31" s="273">
        <v>39</v>
      </c>
      <c r="H31" s="273">
        <v>32.5</v>
      </c>
      <c r="I31" s="379">
        <v>26</v>
      </c>
      <c r="J31" s="110"/>
      <c r="K31" s="132"/>
    </row>
    <row r="32" spans="2:11" ht="15" customHeight="1" x14ac:dyDescent="0.2">
      <c r="B32" s="654" t="s">
        <v>206</v>
      </c>
      <c r="C32" s="655"/>
      <c r="D32" s="273">
        <v>12.936</v>
      </c>
      <c r="E32" s="181">
        <v>9.24</v>
      </c>
      <c r="F32" s="273">
        <v>7.3920000000000003</v>
      </c>
      <c r="G32" s="273">
        <v>5.5440000000000005</v>
      </c>
      <c r="H32" s="273">
        <v>4.62</v>
      </c>
      <c r="I32" s="379">
        <v>3.6960000000000002</v>
      </c>
      <c r="J32" s="110"/>
      <c r="K32" s="132"/>
    </row>
    <row r="33" spans="2:11" ht="15" customHeight="1" x14ac:dyDescent="0.2">
      <c r="B33" s="654" t="s">
        <v>207</v>
      </c>
      <c r="C33" s="655"/>
      <c r="D33" s="273">
        <v>18.865000000000002</v>
      </c>
      <c r="E33" s="181">
        <v>13.475000000000001</v>
      </c>
      <c r="F33" s="273">
        <v>10.780000000000001</v>
      </c>
      <c r="G33" s="273">
        <v>8.0850000000000009</v>
      </c>
      <c r="H33" s="273">
        <v>6.7375000000000007</v>
      </c>
      <c r="I33" s="379">
        <v>5.3900000000000006</v>
      </c>
      <c r="J33" s="110"/>
      <c r="K33" s="132"/>
    </row>
    <row r="34" spans="2:11" ht="15" customHeight="1" x14ac:dyDescent="0.2">
      <c r="B34" s="654" t="s">
        <v>208</v>
      </c>
      <c r="C34" s="655"/>
      <c r="D34" s="273">
        <v>18.2</v>
      </c>
      <c r="E34" s="181">
        <v>13</v>
      </c>
      <c r="F34" s="273">
        <v>10.4</v>
      </c>
      <c r="G34" s="273">
        <v>7.8000000000000007</v>
      </c>
      <c r="H34" s="273">
        <v>6.5</v>
      </c>
      <c r="I34" s="379">
        <v>5.2</v>
      </c>
      <c r="J34" s="110"/>
      <c r="K34" s="132"/>
    </row>
    <row r="35" spans="2:11" ht="15" customHeight="1" x14ac:dyDescent="0.2">
      <c r="B35" s="654" t="s">
        <v>209</v>
      </c>
      <c r="C35" s="655"/>
      <c r="D35" s="273">
        <v>16.093</v>
      </c>
      <c r="E35" s="181">
        <v>11.494999999999999</v>
      </c>
      <c r="F35" s="273">
        <v>9.1959999999999997</v>
      </c>
      <c r="G35" s="273">
        <v>6.8970000000000002</v>
      </c>
      <c r="H35" s="273">
        <v>5.7474999999999996</v>
      </c>
      <c r="I35" s="379">
        <v>4.5979999999999999</v>
      </c>
      <c r="J35" s="110"/>
      <c r="K35" s="132"/>
    </row>
    <row r="36" spans="2:11" ht="15" customHeight="1" x14ac:dyDescent="0.2">
      <c r="B36" s="654" t="s">
        <v>210</v>
      </c>
      <c r="C36" s="655"/>
      <c r="D36" s="273">
        <v>11.858000000000001</v>
      </c>
      <c r="E36" s="181">
        <v>8.4700000000000006</v>
      </c>
      <c r="F36" s="273">
        <v>6.7760000000000007</v>
      </c>
      <c r="G36" s="273">
        <v>5.0820000000000007</v>
      </c>
      <c r="H36" s="273">
        <v>4.2350000000000003</v>
      </c>
      <c r="I36" s="379">
        <v>3.3880000000000003</v>
      </c>
      <c r="J36" s="110"/>
      <c r="K36" s="132"/>
    </row>
    <row r="37" spans="2:11" ht="15" customHeight="1" x14ac:dyDescent="0.2">
      <c r="B37" s="654" t="s">
        <v>211</v>
      </c>
      <c r="C37" s="655"/>
      <c r="D37" s="273">
        <v>28</v>
      </c>
      <c r="E37" s="181">
        <v>20</v>
      </c>
      <c r="F37" s="273">
        <v>16</v>
      </c>
      <c r="G37" s="273">
        <v>12</v>
      </c>
      <c r="H37" s="273">
        <v>10</v>
      </c>
      <c r="I37" s="379">
        <v>8</v>
      </c>
      <c r="J37" s="110"/>
      <c r="K37" s="132"/>
    </row>
    <row r="38" spans="2:11" ht="15" customHeight="1" x14ac:dyDescent="0.2">
      <c r="B38" s="654" t="s">
        <v>212</v>
      </c>
      <c r="C38" s="655"/>
      <c r="D38" s="273">
        <v>15.631</v>
      </c>
      <c r="E38" s="181">
        <v>11.165000000000001</v>
      </c>
      <c r="F38" s="273">
        <v>8.9320000000000004</v>
      </c>
      <c r="G38" s="273">
        <v>6.6989999999999998</v>
      </c>
      <c r="H38" s="273">
        <v>5.5825000000000005</v>
      </c>
      <c r="I38" s="379">
        <v>4.4660000000000002</v>
      </c>
      <c r="J38" s="110"/>
      <c r="K38" s="132"/>
    </row>
    <row r="39" spans="2:11" ht="15" customHeight="1" x14ac:dyDescent="0.2">
      <c r="B39" s="654" t="s">
        <v>213</v>
      </c>
      <c r="C39" s="655"/>
      <c r="D39" s="273">
        <v>24.871000000000002</v>
      </c>
      <c r="E39" s="181">
        <v>17.765000000000001</v>
      </c>
      <c r="F39" s="273">
        <v>14.212000000000002</v>
      </c>
      <c r="G39" s="273">
        <v>10.659000000000001</v>
      </c>
      <c r="H39" s="273">
        <v>8.8825000000000003</v>
      </c>
      <c r="I39" s="379">
        <v>7.1060000000000008</v>
      </c>
      <c r="J39" s="110"/>
      <c r="K39" s="132"/>
    </row>
    <row r="40" spans="2:11" ht="15" customHeight="1" x14ac:dyDescent="0.2">
      <c r="B40" s="654" t="s">
        <v>214</v>
      </c>
      <c r="C40" s="655"/>
      <c r="D40" s="273">
        <v>90</v>
      </c>
      <c r="E40" s="181">
        <v>90</v>
      </c>
      <c r="F40" s="273">
        <v>72</v>
      </c>
      <c r="G40" s="273">
        <v>54</v>
      </c>
      <c r="H40" s="273">
        <v>45</v>
      </c>
      <c r="I40" s="379">
        <v>36</v>
      </c>
      <c r="J40" s="110"/>
      <c r="K40" s="132"/>
    </row>
    <row r="41" spans="2:11" ht="15" customHeight="1" x14ac:dyDescent="0.2">
      <c r="B41" s="654" t="s">
        <v>215</v>
      </c>
      <c r="C41" s="655"/>
      <c r="D41" s="273">
        <v>25.256</v>
      </c>
      <c r="E41" s="181">
        <v>18.04</v>
      </c>
      <c r="F41" s="273">
        <v>14.432</v>
      </c>
      <c r="G41" s="273">
        <v>10.824</v>
      </c>
      <c r="H41" s="273">
        <v>9.02</v>
      </c>
      <c r="I41" s="379">
        <v>7.2160000000000002</v>
      </c>
      <c r="J41" s="110"/>
      <c r="K41" s="132"/>
    </row>
    <row r="42" spans="2:11" ht="15" customHeight="1" x14ac:dyDescent="0.2">
      <c r="B42" s="654" t="s">
        <v>216</v>
      </c>
      <c r="C42" s="655"/>
      <c r="D42" s="273">
        <v>20.559000000000001</v>
      </c>
      <c r="E42" s="181">
        <v>14.685000000000002</v>
      </c>
      <c r="F42" s="273">
        <v>11.748000000000001</v>
      </c>
      <c r="G42" s="273">
        <v>8.8109999999999999</v>
      </c>
      <c r="H42" s="273">
        <v>7.3425000000000011</v>
      </c>
      <c r="I42" s="379">
        <v>5.8740000000000006</v>
      </c>
      <c r="J42" s="110"/>
      <c r="K42" s="132"/>
    </row>
    <row r="43" spans="2:11" ht="15" customHeight="1" x14ac:dyDescent="0.2">
      <c r="B43" s="654" t="s">
        <v>217</v>
      </c>
      <c r="C43" s="655"/>
      <c r="D43" s="273">
        <v>63.371000000000009</v>
      </c>
      <c r="E43" s="181">
        <v>45.265000000000001</v>
      </c>
      <c r="F43" s="273">
        <v>36.212000000000003</v>
      </c>
      <c r="G43" s="273">
        <v>27.159000000000002</v>
      </c>
      <c r="H43" s="273">
        <v>22.6325</v>
      </c>
      <c r="I43" s="379">
        <v>18.106000000000002</v>
      </c>
      <c r="J43" s="110"/>
      <c r="K43" s="132"/>
    </row>
    <row r="44" spans="2:11" ht="15" customHeight="1" x14ac:dyDescent="0.2">
      <c r="B44" s="654" t="s">
        <v>218</v>
      </c>
      <c r="C44" s="655"/>
      <c r="D44" s="273">
        <v>16.099999999999998</v>
      </c>
      <c r="E44" s="181">
        <v>11.5</v>
      </c>
      <c r="F44" s="273">
        <v>9.1999999999999993</v>
      </c>
      <c r="G44" s="273">
        <v>6.8999999999999995</v>
      </c>
      <c r="H44" s="273">
        <v>5.75</v>
      </c>
      <c r="I44" s="379">
        <v>4.5999999999999996</v>
      </c>
      <c r="J44" s="110"/>
      <c r="K44" s="132"/>
    </row>
    <row r="45" spans="2:11" ht="15" customHeight="1" x14ac:dyDescent="0.2">
      <c r="B45" s="654" t="s">
        <v>219</v>
      </c>
      <c r="C45" s="655"/>
      <c r="D45" s="273">
        <v>27.258000000000003</v>
      </c>
      <c r="E45" s="181">
        <v>19.470000000000002</v>
      </c>
      <c r="F45" s="273">
        <v>15.576000000000002</v>
      </c>
      <c r="G45" s="273">
        <v>11.682000000000002</v>
      </c>
      <c r="H45" s="273">
        <v>9.7350000000000012</v>
      </c>
      <c r="I45" s="379">
        <v>7.7880000000000011</v>
      </c>
      <c r="J45" s="110"/>
      <c r="K45" s="132"/>
    </row>
    <row r="46" spans="2:11" ht="15" customHeight="1" x14ac:dyDescent="0.2">
      <c r="B46" s="654" t="s">
        <v>220</v>
      </c>
      <c r="C46" s="655"/>
      <c r="D46" s="273">
        <v>125</v>
      </c>
      <c r="E46" s="181">
        <v>125</v>
      </c>
      <c r="F46" s="273">
        <v>100</v>
      </c>
      <c r="G46" s="273">
        <v>75</v>
      </c>
      <c r="H46" s="273">
        <v>62.5</v>
      </c>
      <c r="I46" s="379">
        <v>50</v>
      </c>
      <c r="J46" s="110"/>
      <c r="K46" s="132"/>
    </row>
    <row r="47" spans="2:11" ht="15" customHeight="1" x14ac:dyDescent="0.2">
      <c r="B47" s="654" t="s">
        <v>221</v>
      </c>
      <c r="C47" s="655"/>
      <c r="D47" s="273">
        <v>23.099999999999998</v>
      </c>
      <c r="E47" s="181">
        <v>16.5</v>
      </c>
      <c r="F47" s="273">
        <v>13.2</v>
      </c>
      <c r="G47" s="273">
        <v>9.8999999999999986</v>
      </c>
      <c r="H47" s="273">
        <v>8.25</v>
      </c>
      <c r="I47" s="379">
        <v>6.6</v>
      </c>
      <c r="J47" s="110"/>
      <c r="K47" s="132"/>
    </row>
    <row r="48" spans="2:11" ht="15" customHeight="1" x14ac:dyDescent="0.2">
      <c r="B48" s="654" t="s">
        <v>222</v>
      </c>
      <c r="C48" s="655"/>
      <c r="D48" s="273">
        <v>27.3</v>
      </c>
      <c r="E48" s="181">
        <v>19.5</v>
      </c>
      <c r="F48" s="273">
        <v>15.6</v>
      </c>
      <c r="G48" s="273">
        <v>11.7</v>
      </c>
      <c r="H48" s="273">
        <v>9.75</v>
      </c>
      <c r="I48" s="379">
        <v>7.8</v>
      </c>
      <c r="J48" s="110"/>
      <c r="K48" s="132"/>
    </row>
    <row r="49" spans="2:11" ht="15" customHeight="1" x14ac:dyDescent="0.2">
      <c r="B49" s="654" t="s">
        <v>223</v>
      </c>
      <c r="C49" s="655"/>
      <c r="D49" s="273">
        <v>21.7</v>
      </c>
      <c r="E49" s="181">
        <v>15.5</v>
      </c>
      <c r="F49" s="273">
        <v>12.4</v>
      </c>
      <c r="G49" s="273">
        <v>9.3000000000000007</v>
      </c>
      <c r="H49" s="273">
        <v>7.75</v>
      </c>
      <c r="I49" s="379">
        <v>6.2</v>
      </c>
      <c r="J49" s="110"/>
      <c r="K49" s="132"/>
    </row>
    <row r="50" spans="2:11" ht="15" customHeight="1" x14ac:dyDescent="0.2">
      <c r="B50" s="654" t="s">
        <v>224</v>
      </c>
      <c r="C50" s="655"/>
      <c r="D50" s="273">
        <v>32.417000000000002</v>
      </c>
      <c r="E50" s="181">
        <v>23.155000000000001</v>
      </c>
      <c r="F50" s="273">
        <v>18.524000000000001</v>
      </c>
      <c r="G50" s="273">
        <v>13.893000000000001</v>
      </c>
      <c r="H50" s="273">
        <v>11.577500000000001</v>
      </c>
      <c r="I50" s="379">
        <v>9.2620000000000005</v>
      </c>
      <c r="J50" s="110"/>
      <c r="K50" s="132"/>
    </row>
    <row r="51" spans="2:11" ht="15" customHeight="1" x14ac:dyDescent="0.2">
      <c r="B51" s="654" t="s">
        <v>225</v>
      </c>
      <c r="C51" s="655"/>
      <c r="D51" s="273">
        <v>19.480999999999998</v>
      </c>
      <c r="E51" s="181">
        <v>13.914999999999999</v>
      </c>
      <c r="F51" s="273">
        <v>11.132</v>
      </c>
      <c r="G51" s="273">
        <v>8.3490000000000002</v>
      </c>
      <c r="H51" s="273">
        <v>6.9574999999999996</v>
      </c>
      <c r="I51" s="379">
        <v>5.5659999999999998</v>
      </c>
      <c r="J51" s="110"/>
      <c r="K51" s="132"/>
    </row>
    <row r="52" spans="2:11" ht="15" customHeight="1" x14ac:dyDescent="0.2">
      <c r="B52" s="654" t="s">
        <v>226</v>
      </c>
      <c r="C52" s="655"/>
      <c r="D52" s="273">
        <v>67.2</v>
      </c>
      <c r="E52" s="181">
        <v>48</v>
      </c>
      <c r="F52" s="273">
        <v>38.4</v>
      </c>
      <c r="G52" s="273">
        <v>28.8</v>
      </c>
      <c r="H52" s="273">
        <v>24</v>
      </c>
      <c r="I52" s="379">
        <v>19.2</v>
      </c>
      <c r="J52" s="110"/>
      <c r="K52" s="132"/>
    </row>
    <row r="53" spans="2:11" ht="15" customHeight="1" x14ac:dyDescent="0.2">
      <c r="B53" s="654" t="s">
        <v>227</v>
      </c>
      <c r="C53" s="655"/>
      <c r="D53" s="273">
        <v>25.564</v>
      </c>
      <c r="E53" s="181">
        <v>18.260000000000002</v>
      </c>
      <c r="F53" s="273">
        <v>14.608000000000001</v>
      </c>
      <c r="G53" s="273">
        <v>10.956</v>
      </c>
      <c r="H53" s="273">
        <v>9.1300000000000008</v>
      </c>
      <c r="I53" s="379">
        <v>7.3040000000000003</v>
      </c>
      <c r="J53" s="110"/>
      <c r="K53" s="132"/>
    </row>
    <row r="54" spans="2:11" ht="15" customHeight="1" x14ac:dyDescent="0.2">
      <c r="B54" s="654" t="s">
        <v>228</v>
      </c>
      <c r="C54" s="655"/>
      <c r="D54" s="273">
        <v>145</v>
      </c>
      <c r="E54" s="181">
        <v>145</v>
      </c>
      <c r="F54" s="273">
        <v>116</v>
      </c>
      <c r="G54" s="273">
        <v>87</v>
      </c>
      <c r="H54" s="273">
        <v>72.5</v>
      </c>
      <c r="I54" s="379">
        <v>58</v>
      </c>
      <c r="J54" s="110"/>
      <c r="K54" s="132"/>
    </row>
    <row r="55" spans="2:11" ht="15" customHeight="1" x14ac:dyDescent="0.2">
      <c r="B55" s="654" t="s">
        <v>229</v>
      </c>
      <c r="C55" s="655"/>
      <c r="D55" s="273">
        <v>29.400000000000002</v>
      </c>
      <c r="E55" s="181">
        <v>21</v>
      </c>
      <c r="F55" s="273">
        <v>16.8</v>
      </c>
      <c r="G55" s="273">
        <v>12.600000000000001</v>
      </c>
      <c r="H55" s="273">
        <v>10.5</v>
      </c>
      <c r="I55" s="379">
        <v>8.4</v>
      </c>
      <c r="J55" s="110"/>
      <c r="K55" s="132"/>
    </row>
    <row r="56" spans="2:11" ht="15" customHeight="1" x14ac:dyDescent="0.2">
      <c r="B56" s="654" t="s">
        <v>641</v>
      </c>
      <c r="C56" s="655"/>
      <c r="D56" s="273">
        <v>29.400000000000002</v>
      </c>
      <c r="E56" s="181">
        <v>21</v>
      </c>
      <c r="F56" s="273">
        <v>16.8</v>
      </c>
      <c r="G56" s="273">
        <v>12.600000000000001</v>
      </c>
      <c r="H56" s="273">
        <v>10.5</v>
      </c>
      <c r="I56" s="379">
        <v>8.4</v>
      </c>
      <c r="J56" s="110"/>
      <c r="K56" s="132"/>
    </row>
    <row r="57" spans="2:11" ht="15" customHeight="1" x14ac:dyDescent="0.2">
      <c r="B57" s="654" t="s">
        <v>230</v>
      </c>
      <c r="C57" s="655"/>
      <c r="D57" s="273">
        <v>35</v>
      </c>
      <c r="E57" s="181">
        <v>25</v>
      </c>
      <c r="F57" s="273">
        <v>20</v>
      </c>
      <c r="G57" s="273">
        <v>15</v>
      </c>
      <c r="H57" s="273">
        <v>12.5</v>
      </c>
      <c r="I57" s="379">
        <v>10</v>
      </c>
      <c r="J57" s="110"/>
      <c r="K57" s="132"/>
    </row>
    <row r="58" spans="2:11" ht="15" customHeight="1" x14ac:dyDescent="0.2">
      <c r="B58" s="654" t="s">
        <v>231</v>
      </c>
      <c r="C58" s="655"/>
      <c r="D58" s="273">
        <v>80.5</v>
      </c>
      <c r="E58" s="181">
        <v>57.5</v>
      </c>
      <c r="F58" s="273">
        <v>46</v>
      </c>
      <c r="G58" s="273">
        <v>34.5</v>
      </c>
      <c r="H58" s="273">
        <v>28.75</v>
      </c>
      <c r="I58" s="379">
        <v>23</v>
      </c>
      <c r="J58" s="110"/>
      <c r="K58" s="132"/>
    </row>
    <row r="59" spans="2:11" ht="15" customHeight="1" x14ac:dyDescent="0.2">
      <c r="B59" s="654" t="s">
        <v>232</v>
      </c>
      <c r="C59" s="655"/>
      <c r="D59" s="273">
        <v>45.507000000000005</v>
      </c>
      <c r="E59" s="181">
        <v>32.505000000000003</v>
      </c>
      <c r="F59" s="273">
        <v>26.004000000000001</v>
      </c>
      <c r="G59" s="273">
        <v>19.503</v>
      </c>
      <c r="H59" s="273">
        <v>16.252500000000001</v>
      </c>
      <c r="I59" s="379">
        <v>13.002000000000001</v>
      </c>
      <c r="J59" s="110"/>
      <c r="K59" s="132"/>
    </row>
    <row r="60" spans="2:11" ht="15" customHeight="1" x14ac:dyDescent="0.2">
      <c r="B60" s="654" t="s">
        <v>233</v>
      </c>
      <c r="C60" s="655"/>
      <c r="D60" s="273">
        <v>35</v>
      </c>
      <c r="E60" s="181">
        <v>25</v>
      </c>
      <c r="F60" s="273">
        <v>20</v>
      </c>
      <c r="G60" s="273">
        <v>15</v>
      </c>
      <c r="H60" s="273">
        <v>12.5</v>
      </c>
      <c r="I60" s="379">
        <v>10</v>
      </c>
      <c r="J60" s="110"/>
      <c r="K60" s="132"/>
    </row>
    <row r="61" spans="2:11" ht="15" customHeight="1" x14ac:dyDescent="0.2">
      <c r="B61" s="654" t="s">
        <v>234</v>
      </c>
      <c r="C61" s="655"/>
      <c r="D61" s="273">
        <v>42.699999999999996</v>
      </c>
      <c r="E61" s="181">
        <v>30.5</v>
      </c>
      <c r="F61" s="273">
        <v>24.4</v>
      </c>
      <c r="G61" s="273">
        <v>18.299999999999997</v>
      </c>
      <c r="H61" s="273">
        <v>15.25</v>
      </c>
      <c r="I61" s="379">
        <v>12.2</v>
      </c>
      <c r="J61" s="110"/>
      <c r="K61" s="132"/>
    </row>
    <row r="62" spans="2:11" ht="15" customHeight="1" x14ac:dyDescent="0.2">
      <c r="B62" s="654" t="s">
        <v>642</v>
      </c>
      <c r="C62" s="655"/>
      <c r="D62" s="273">
        <v>65.8</v>
      </c>
      <c r="E62" s="181">
        <v>47</v>
      </c>
      <c r="F62" s="273">
        <v>37.6</v>
      </c>
      <c r="G62" s="273">
        <v>28.200000000000003</v>
      </c>
      <c r="H62" s="273">
        <v>23.5</v>
      </c>
      <c r="I62" s="379">
        <v>18.8</v>
      </c>
      <c r="J62" s="110"/>
      <c r="K62" s="132"/>
    </row>
    <row r="63" spans="2:11" ht="15" customHeight="1" x14ac:dyDescent="0.2">
      <c r="B63" s="654" t="s">
        <v>643</v>
      </c>
      <c r="C63" s="655"/>
      <c r="D63" s="273">
        <v>53.9</v>
      </c>
      <c r="E63" s="181">
        <v>38.5</v>
      </c>
      <c r="F63" s="273">
        <v>30.8</v>
      </c>
      <c r="G63" s="273">
        <v>23.1</v>
      </c>
      <c r="H63" s="273">
        <v>19.25</v>
      </c>
      <c r="I63" s="379">
        <v>15.4</v>
      </c>
      <c r="J63" s="110"/>
      <c r="K63" s="132"/>
    </row>
    <row r="64" spans="2:11" ht="15" customHeight="1" x14ac:dyDescent="0.2">
      <c r="B64" s="654" t="s">
        <v>235</v>
      </c>
      <c r="C64" s="655"/>
      <c r="D64" s="273">
        <v>77</v>
      </c>
      <c r="E64" s="181">
        <v>55</v>
      </c>
      <c r="F64" s="273">
        <v>44</v>
      </c>
      <c r="G64" s="273">
        <v>33</v>
      </c>
      <c r="H64" s="273">
        <v>27.5</v>
      </c>
      <c r="I64" s="379">
        <v>22</v>
      </c>
      <c r="J64" s="110"/>
      <c r="K64" s="132"/>
    </row>
    <row r="65" spans="2:11" ht="15" customHeight="1" x14ac:dyDescent="0.2">
      <c r="B65" s="654" t="s">
        <v>236</v>
      </c>
      <c r="C65" s="655"/>
      <c r="D65" s="273">
        <v>77</v>
      </c>
      <c r="E65" s="181">
        <v>55</v>
      </c>
      <c r="F65" s="273">
        <v>44</v>
      </c>
      <c r="G65" s="273">
        <v>33</v>
      </c>
      <c r="H65" s="273">
        <v>27.5</v>
      </c>
      <c r="I65" s="379">
        <v>22</v>
      </c>
      <c r="J65" s="110"/>
      <c r="K65" s="132"/>
    </row>
    <row r="66" spans="2:11" ht="15" customHeight="1" x14ac:dyDescent="0.2">
      <c r="B66" s="654" t="s">
        <v>644</v>
      </c>
      <c r="C66" s="655"/>
      <c r="D66" s="273">
        <v>80.5</v>
      </c>
      <c r="E66" s="181">
        <v>57.5</v>
      </c>
      <c r="F66" s="273">
        <v>46</v>
      </c>
      <c r="G66" s="273">
        <v>34.5</v>
      </c>
      <c r="H66" s="273">
        <v>28.75</v>
      </c>
      <c r="I66" s="379">
        <v>23</v>
      </c>
      <c r="J66" s="110"/>
      <c r="K66" s="132"/>
    </row>
    <row r="67" spans="2:11" ht="15" customHeight="1" x14ac:dyDescent="0.2">
      <c r="B67" s="654" t="s">
        <v>645</v>
      </c>
      <c r="C67" s="655"/>
      <c r="D67" s="273">
        <v>84.7</v>
      </c>
      <c r="E67" s="181">
        <v>60.5</v>
      </c>
      <c r="F67" s="273">
        <v>48.4</v>
      </c>
      <c r="G67" s="273">
        <v>36.299999999999997</v>
      </c>
      <c r="H67" s="273">
        <v>30.25</v>
      </c>
      <c r="I67" s="379">
        <v>24.2</v>
      </c>
      <c r="J67" s="110"/>
      <c r="K67" s="132"/>
    </row>
    <row r="68" spans="2:11" ht="15" customHeight="1" x14ac:dyDescent="0.2">
      <c r="B68" s="654" t="s">
        <v>237</v>
      </c>
      <c r="C68" s="655"/>
      <c r="D68" s="273">
        <v>192.5</v>
      </c>
      <c r="E68" s="181">
        <v>137.5</v>
      </c>
      <c r="F68" s="273">
        <v>110</v>
      </c>
      <c r="G68" s="273">
        <v>82.5</v>
      </c>
      <c r="H68" s="273">
        <v>68.75</v>
      </c>
      <c r="I68" s="379">
        <v>55</v>
      </c>
      <c r="J68" s="110"/>
      <c r="K68" s="132"/>
    </row>
    <row r="69" spans="2:11" ht="15" customHeight="1" x14ac:dyDescent="0.2">
      <c r="B69" s="654" t="s">
        <v>238</v>
      </c>
      <c r="C69" s="655"/>
      <c r="D69" s="273">
        <v>308</v>
      </c>
      <c r="E69" s="181">
        <v>220</v>
      </c>
      <c r="F69" s="273">
        <v>176</v>
      </c>
      <c r="G69" s="273">
        <v>132</v>
      </c>
      <c r="H69" s="273">
        <v>110</v>
      </c>
      <c r="I69" s="379">
        <v>88</v>
      </c>
      <c r="J69" s="110"/>
      <c r="K69" s="132"/>
    </row>
    <row r="70" spans="2:11" ht="15" customHeight="1" x14ac:dyDescent="0.2">
      <c r="B70" s="654" t="s">
        <v>239</v>
      </c>
      <c r="C70" s="655"/>
      <c r="D70" s="273">
        <v>308</v>
      </c>
      <c r="E70" s="181">
        <v>220</v>
      </c>
      <c r="F70" s="273">
        <v>176</v>
      </c>
      <c r="G70" s="273">
        <v>132</v>
      </c>
      <c r="H70" s="273">
        <v>110</v>
      </c>
      <c r="I70" s="379">
        <v>88</v>
      </c>
      <c r="J70" s="110"/>
      <c r="K70" s="132"/>
    </row>
    <row r="71" spans="2:11" ht="15" customHeight="1" thickBot="1" x14ac:dyDescent="0.25">
      <c r="B71" s="659" t="s">
        <v>240</v>
      </c>
      <c r="C71" s="660"/>
      <c r="D71" s="378">
        <v>350</v>
      </c>
      <c r="E71" s="182">
        <v>250</v>
      </c>
      <c r="F71" s="378">
        <v>200</v>
      </c>
      <c r="G71" s="378">
        <v>150</v>
      </c>
      <c r="H71" s="378">
        <v>125</v>
      </c>
      <c r="I71" s="380">
        <v>100</v>
      </c>
      <c r="J71" s="111"/>
      <c r="K71" s="136"/>
    </row>
    <row r="72" spans="2:11" ht="25.5" customHeight="1" thickBot="1" x14ac:dyDescent="0.25">
      <c r="B72" s="665" t="s">
        <v>241</v>
      </c>
      <c r="C72" s="666"/>
      <c r="D72" s="666"/>
      <c r="E72" s="666"/>
      <c r="F72" s="666"/>
      <c r="G72" s="666"/>
      <c r="H72" s="666"/>
      <c r="I72" s="666"/>
      <c r="J72" s="666"/>
      <c r="K72" s="667"/>
    </row>
    <row r="73" spans="2:11" ht="15" customHeight="1" x14ac:dyDescent="0.2">
      <c r="B73" s="661" t="s">
        <v>242</v>
      </c>
      <c r="C73" s="662"/>
      <c r="D73" s="296">
        <v>5.0820000000000007</v>
      </c>
      <c r="E73" s="243">
        <v>3.6300000000000003</v>
      </c>
      <c r="F73" s="296">
        <v>2.9040000000000004</v>
      </c>
      <c r="G73" s="296">
        <v>2.1780000000000004</v>
      </c>
      <c r="H73" s="296">
        <v>1.8150000000000002</v>
      </c>
      <c r="I73" s="366">
        <v>1.4520000000000002</v>
      </c>
      <c r="J73" s="109"/>
      <c r="K73" s="131"/>
    </row>
    <row r="74" spans="2:11" ht="15" customHeight="1" x14ac:dyDescent="0.2">
      <c r="B74" s="654" t="s">
        <v>243</v>
      </c>
      <c r="C74" s="655"/>
      <c r="D74" s="273">
        <v>5.3900000000000006</v>
      </c>
      <c r="E74" s="181">
        <v>3.85</v>
      </c>
      <c r="F74" s="273">
        <v>3.08</v>
      </c>
      <c r="G74" s="273">
        <v>2.31</v>
      </c>
      <c r="H74" s="273">
        <v>1.925</v>
      </c>
      <c r="I74" s="379">
        <v>1.54</v>
      </c>
      <c r="J74" s="110"/>
      <c r="K74" s="132"/>
    </row>
    <row r="75" spans="2:11" ht="15" customHeight="1" x14ac:dyDescent="0.2">
      <c r="B75" s="654" t="s">
        <v>244</v>
      </c>
      <c r="C75" s="655"/>
      <c r="D75" s="273">
        <v>5.4670000000000005</v>
      </c>
      <c r="E75" s="181">
        <v>3.9050000000000002</v>
      </c>
      <c r="F75" s="273">
        <v>3.1240000000000001</v>
      </c>
      <c r="G75" s="273">
        <v>2.343</v>
      </c>
      <c r="H75" s="273">
        <v>1.9525000000000001</v>
      </c>
      <c r="I75" s="379">
        <v>1.5620000000000001</v>
      </c>
      <c r="J75" s="110"/>
      <c r="K75" s="132"/>
    </row>
    <row r="76" spans="2:11" ht="15" customHeight="1" x14ac:dyDescent="0.2">
      <c r="B76" s="654" t="s">
        <v>245</v>
      </c>
      <c r="C76" s="655"/>
      <c r="D76" s="273">
        <v>7.0070000000000006</v>
      </c>
      <c r="E76" s="181">
        <v>5.0050000000000008</v>
      </c>
      <c r="F76" s="273">
        <v>4.0040000000000004</v>
      </c>
      <c r="G76" s="273">
        <v>3.0030000000000001</v>
      </c>
      <c r="H76" s="273">
        <v>2.5025000000000004</v>
      </c>
      <c r="I76" s="379">
        <v>2.0020000000000002</v>
      </c>
      <c r="J76" s="110"/>
      <c r="K76" s="132"/>
    </row>
    <row r="77" spans="2:11" ht="15" customHeight="1" x14ac:dyDescent="0.2">
      <c r="B77" s="654" t="s">
        <v>246</v>
      </c>
      <c r="C77" s="655"/>
      <c r="D77" s="273">
        <v>8.2390000000000025</v>
      </c>
      <c r="E77" s="181">
        <v>5.8850000000000016</v>
      </c>
      <c r="F77" s="273">
        <v>4.7080000000000011</v>
      </c>
      <c r="G77" s="273">
        <v>3.5310000000000006</v>
      </c>
      <c r="H77" s="273">
        <v>2.9425000000000008</v>
      </c>
      <c r="I77" s="379">
        <v>2.3540000000000005</v>
      </c>
      <c r="J77" s="110"/>
      <c r="K77" s="132"/>
    </row>
    <row r="78" spans="2:11" ht="15" customHeight="1" x14ac:dyDescent="0.2">
      <c r="B78" s="654" t="s">
        <v>247</v>
      </c>
      <c r="C78" s="655"/>
      <c r="D78" s="273">
        <v>9.3940000000000001</v>
      </c>
      <c r="E78" s="181">
        <v>6.7100000000000009</v>
      </c>
      <c r="F78" s="273">
        <v>5.3680000000000003</v>
      </c>
      <c r="G78" s="273">
        <v>4.0259999999999998</v>
      </c>
      <c r="H78" s="273">
        <v>3.3550000000000004</v>
      </c>
      <c r="I78" s="379">
        <v>2.6840000000000002</v>
      </c>
      <c r="J78" s="110"/>
      <c r="K78" s="132"/>
    </row>
    <row r="79" spans="2:11" ht="15" customHeight="1" x14ac:dyDescent="0.2">
      <c r="B79" s="654" t="s">
        <v>248</v>
      </c>
      <c r="C79" s="655"/>
      <c r="D79" s="273">
        <v>16.324000000000002</v>
      </c>
      <c r="E79" s="181">
        <v>11.660000000000002</v>
      </c>
      <c r="F79" s="273">
        <v>9.3280000000000012</v>
      </c>
      <c r="G79" s="273">
        <v>6.9960000000000004</v>
      </c>
      <c r="H79" s="273">
        <v>5.830000000000001</v>
      </c>
      <c r="I79" s="379">
        <v>4.6640000000000006</v>
      </c>
      <c r="J79" s="110"/>
      <c r="K79" s="132"/>
    </row>
    <row r="80" spans="2:11" ht="15" customHeight="1" x14ac:dyDescent="0.2">
      <c r="B80" s="654" t="s">
        <v>249</v>
      </c>
      <c r="C80" s="655"/>
      <c r="D80" s="273">
        <v>16.401</v>
      </c>
      <c r="E80" s="181">
        <v>11.715</v>
      </c>
      <c r="F80" s="273">
        <v>9.3719999999999999</v>
      </c>
      <c r="G80" s="273">
        <v>7.0289999999999999</v>
      </c>
      <c r="H80" s="273">
        <v>5.8574999999999999</v>
      </c>
      <c r="I80" s="379">
        <v>4.6859999999999999</v>
      </c>
      <c r="J80" s="110"/>
      <c r="K80" s="132"/>
    </row>
    <row r="81" spans="2:11" ht="15" customHeight="1" x14ac:dyDescent="0.2">
      <c r="B81" s="654" t="s">
        <v>250</v>
      </c>
      <c r="C81" s="655"/>
      <c r="D81" s="273">
        <v>13.475000000000001</v>
      </c>
      <c r="E81" s="181">
        <v>9.6250000000000018</v>
      </c>
      <c r="F81" s="273">
        <v>7.7000000000000011</v>
      </c>
      <c r="G81" s="273">
        <v>5.7750000000000004</v>
      </c>
      <c r="H81" s="273">
        <v>4.8125000000000009</v>
      </c>
      <c r="I81" s="379">
        <v>3.8500000000000005</v>
      </c>
      <c r="J81" s="110"/>
      <c r="K81" s="132"/>
    </row>
    <row r="82" spans="2:11" ht="15" customHeight="1" x14ac:dyDescent="0.2">
      <c r="B82" s="654" t="s">
        <v>251</v>
      </c>
      <c r="C82" s="655"/>
      <c r="D82" s="273">
        <v>13.937000000000003</v>
      </c>
      <c r="E82" s="181">
        <v>9.9550000000000018</v>
      </c>
      <c r="F82" s="273">
        <v>7.9640000000000013</v>
      </c>
      <c r="G82" s="273">
        <v>5.9730000000000008</v>
      </c>
      <c r="H82" s="273">
        <v>4.9775000000000009</v>
      </c>
      <c r="I82" s="379">
        <v>3.9820000000000007</v>
      </c>
      <c r="J82" s="110"/>
      <c r="K82" s="132"/>
    </row>
    <row r="83" spans="2:11" ht="15" customHeight="1" x14ac:dyDescent="0.2">
      <c r="B83" s="654" t="s">
        <v>252</v>
      </c>
      <c r="C83" s="655"/>
      <c r="D83" s="273">
        <v>18.403000000000002</v>
      </c>
      <c r="E83" s="181">
        <v>13.145000000000003</v>
      </c>
      <c r="F83" s="273">
        <v>10.516000000000002</v>
      </c>
      <c r="G83" s="273">
        <v>7.8870000000000013</v>
      </c>
      <c r="H83" s="273">
        <v>6.5725000000000016</v>
      </c>
      <c r="I83" s="379">
        <v>5.2580000000000009</v>
      </c>
      <c r="J83" s="110"/>
      <c r="K83" s="132"/>
    </row>
    <row r="84" spans="2:11" ht="15" customHeight="1" x14ac:dyDescent="0.2">
      <c r="B84" s="654" t="s">
        <v>253</v>
      </c>
      <c r="C84" s="655"/>
      <c r="D84" s="273">
        <v>21.251999999999999</v>
      </c>
      <c r="E84" s="181">
        <v>15.18</v>
      </c>
      <c r="F84" s="273">
        <v>12.144</v>
      </c>
      <c r="G84" s="273">
        <v>9.1080000000000005</v>
      </c>
      <c r="H84" s="273">
        <v>7.59</v>
      </c>
      <c r="I84" s="379">
        <v>6.0720000000000001</v>
      </c>
      <c r="J84" s="110"/>
      <c r="K84" s="132"/>
    </row>
    <row r="85" spans="2:11" ht="15" customHeight="1" x14ac:dyDescent="0.2">
      <c r="B85" s="654" t="s">
        <v>254</v>
      </c>
      <c r="C85" s="655"/>
      <c r="D85" s="273">
        <v>23.331000000000003</v>
      </c>
      <c r="E85" s="181">
        <v>16.664999999999999</v>
      </c>
      <c r="F85" s="273">
        <v>13.332000000000001</v>
      </c>
      <c r="G85" s="273">
        <v>9.9990000000000006</v>
      </c>
      <c r="H85" s="273">
        <v>8.3324999999999996</v>
      </c>
      <c r="I85" s="379">
        <v>6.6660000000000004</v>
      </c>
      <c r="J85" s="110"/>
      <c r="K85" s="132"/>
    </row>
    <row r="86" spans="2:11" ht="15" customHeight="1" x14ac:dyDescent="0.2">
      <c r="B86" s="654" t="s">
        <v>255</v>
      </c>
      <c r="C86" s="655"/>
      <c r="D86" s="273">
        <v>28.336000000000006</v>
      </c>
      <c r="E86" s="181">
        <v>20.240000000000006</v>
      </c>
      <c r="F86" s="273">
        <v>16.192000000000004</v>
      </c>
      <c r="G86" s="273">
        <v>12.144000000000002</v>
      </c>
      <c r="H86" s="273">
        <v>10.120000000000003</v>
      </c>
      <c r="I86" s="379">
        <v>8.0960000000000019</v>
      </c>
      <c r="J86" s="110"/>
      <c r="K86" s="132"/>
    </row>
    <row r="87" spans="2:11" ht="15" customHeight="1" x14ac:dyDescent="0.2">
      <c r="B87" s="654" t="s">
        <v>256</v>
      </c>
      <c r="C87" s="655"/>
      <c r="D87" s="273">
        <v>28.721000000000004</v>
      </c>
      <c r="E87" s="181">
        <v>20.515000000000004</v>
      </c>
      <c r="F87" s="273">
        <v>16.412000000000003</v>
      </c>
      <c r="G87" s="273">
        <v>12.309000000000001</v>
      </c>
      <c r="H87" s="273">
        <v>10.257500000000002</v>
      </c>
      <c r="I87" s="379">
        <v>8.2060000000000013</v>
      </c>
      <c r="J87" s="110"/>
      <c r="K87" s="132"/>
    </row>
    <row r="88" spans="2:11" ht="15" customHeight="1" x14ac:dyDescent="0.2">
      <c r="B88" s="654" t="s">
        <v>257</v>
      </c>
      <c r="C88" s="655"/>
      <c r="D88" s="273">
        <v>2.4499999999999997</v>
      </c>
      <c r="E88" s="181">
        <v>1.75</v>
      </c>
      <c r="F88" s="273">
        <v>1.4</v>
      </c>
      <c r="G88" s="273">
        <v>1.0499999999999998</v>
      </c>
      <c r="H88" s="273">
        <v>0.875</v>
      </c>
      <c r="I88" s="379">
        <v>0.7</v>
      </c>
      <c r="J88" s="110"/>
      <c r="K88" s="132"/>
    </row>
    <row r="89" spans="2:11" ht="15" customHeight="1" x14ac:dyDescent="0.2">
      <c r="B89" s="654" t="s">
        <v>258</v>
      </c>
      <c r="C89" s="655"/>
      <c r="D89" s="273">
        <v>5.0820000000000007</v>
      </c>
      <c r="E89" s="181">
        <v>3.6300000000000003</v>
      </c>
      <c r="F89" s="273">
        <v>2.9040000000000004</v>
      </c>
      <c r="G89" s="273">
        <v>2.1780000000000004</v>
      </c>
      <c r="H89" s="273">
        <v>1.8150000000000002</v>
      </c>
      <c r="I89" s="379">
        <v>1.4520000000000002</v>
      </c>
      <c r="J89" s="110"/>
      <c r="K89" s="132"/>
    </row>
    <row r="90" spans="2:11" ht="15" customHeight="1" x14ac:dyDescent="0.2">
      <c r="B90" s="654" t="s">
        <v>259</v>
      </c>
      <c r="C90" s="655"/>
      <c r="D90" s="273">
        <v>3.22</v>
      </c>
      <c r="E90" s="181">
        <v>2.3000000000000003</v>
      </c>
      <c r="F90" s="273">
        <v>1.84</v>
      </c>
      <c r="G90" s="273">
        <v>1.3800000000000001</v>
      </c>
      <c r="H90" s="273">
        <v>1.1500000000000001</v>
      </c>
      <c r="I90" s="379">
        <v>0.92</v>
      </c>
      <c r="J90" s="110"/>
      <c r="K90" s="132"/>
    </row>
    <row r="91" spans="2:11" ht="15" customHeight="1" x14ac:dyDescent="0.2">
      <c r="B91" s="654" t="s">
        <v>260</v>
      </c>
      <c r="C91" s="655"/>
      <c r="D91" s="273">
        <v>4.5430000000000001</v>
      </c>
      <c r="E91" s="181">
        <v>3.2450000000000001</v>
      </c>
      <c r="F91" s="273">
        <v>2.5960000000000001</v>
      </c>
      <c r="G91" s="273">
        <v>1.9470000000000001</v>
      </c>
      <c r="H91" s="273">
        <v>1.6225000000000001</v>
      </c>
      <c r="I91" s="379">
        <v>1.298</v>
      </c>
      <c r="J91" s="110"/>
      <c r="K91" s="132"/>
    </row>
    <row r="92" spans="2:11" ht="15" customHeight="1" x14ac:dyDescent="0.2">
      <c r="B92" s="654" t="s">
        <v>261</v>
      </c>
      <c r="C92" s="655"/>
      <c r="D92" s="273">
        <v>4.62</v>
      </c>
      <c r="E92" s="181">
        <v>3.3000000000000003</v>
      </c>
      <c r="F92" s="273">
        <v>2.64</v>
      </c>
      <c r="G92" s="273">
        <v>1.98</v>
      </c>
      <c r="H92" s="273">
        <v>1.6500000000000001</v>
      </c>
      <c r="I92" s="379">
        <v>1.32</v>
      </c>
      <c r="J92" s="110"/>
      <c r="K92" s="132"/>
    </row>
    <row r="93" spans="2:11" ht="15" customHeight="1" x14ac:dyDescent="0.2">
      <c r="B93" s="654" t="s">
        <v>262</v>
      </c>
      <c r="C93" s="655"/>
      <c r="D93" s="273">
        <v>4.5430000000000001</v>
      </c>
      <c r="E93" s="181">
        <v>3.2450000000000001</v>
      </c>
      <c r="F93" s="273">
        <v>2.5960000000000001</v>
      </c>
      <c r="G93" s="273">
        <v>1.9470000000000001</v>
      </c>
      <c r="H93" s="273">
        <v>1.6225000000000001</v>
      </c>
      <c r="I93" s="379">
        <v>1.298</v>
      </c>
      <c r="J93" s="110"/>
      <c r="K93" s="132"/>
    </row>
    <row r="94" spans="2:11" ht="15" customHeight="1" x14ac:dyDescent="0.2">
      <c r="B94" s="654" t="s">
        <v>263</v>
      </c>
      <c r="C94" s="655"/>
      <c r="D94" s="273">
        <v>6.468</v>
      </c>
      <c r="E94" s="181">
        <v>4.62</v>
      </c>
      <c r="F94" s="273">
        <v>3.6960000000000002</v>
      </c>
      <c r="G94" s="273">
        <v>2.7720000000000002</v>
      </c>
      <c r="H94" s="273">
        <v>2.31</v>
      </c>
      <c r="I94" s="379">
        <v>1.8480000000000001</v>
      </c>
      <c r="J94" s="110"/>
      <c r="K94" s="132"/>
    </row>
    <row r="95" spans="2:11" ht="15" customHeight="1" x14ac:dyDescent="0.2">
      <c r="B95" s="654" t="s">
        <v>264</v>
      </c>
      <c r="C95" s="655"/>
      <c r="D95" s="273">
        <v>6.5449999999999999</v>
      </c>
      <c r="E95" s="181">
        <v>4.6750000000000007</v>
      </c>
      <c r="F95" s="273">
        <v>3.74</v>
      </c>
      <c r="G95" s="273">
        <v>2.8050000000000002</v>
      </c>
      <c r="H95" s="273">
        <v>2.3375000000000004</v>
      </c>
      <c r="I95" s="379">
        <v>1.87</v>
      </c>
      <c r="J95" s="110"/>
      <c r="K95" s="132"/>
    </row>
    <row r="96" spans="2:11" ht="15" customHeight="1" x14ac:dyDescent="0.2">
      <c r="B96" s="654" t="s">
        <v>265</v>
      </c>
      <c r="C96" s="655"/>
      <c r="D96" s="273">
        <v>5.3900000000000006</v>
      </c>
      <c r="E96" s="181">
        <v>3.85</v>
      </c>
      <c r="F96" s="273">
        <v>3.08</v>
      </c>
      <c r="G96" s="273">
        <v>2.31</v>
      </c>
      <c r="H96" s="273">
        <v>1.925</v>
      </c>
      <c r="I96" s="379">
        <v>1.54</v>
      </c>
      <c r="J96" s="110"/>
      <c r="K96" s="132"/>
    </row>
    <row r="97" spans="2:11" ht="15" customHeight="1" x14ac:dyDescent="0.2">
      <c r="B97" s="654" t="s">
        <v>266</v>
      </c>
      <c r="C97" s="655"/>
      <c r="D97" s="273">
        <v>6.6220000000000008</v>
      </c>
      <c r="E97" s="181">
        <v>4.7300000000000004</v>
      </c>
      <c r="F97" s="273">
        <v>3.7840000000000003</v>
      </c>
      <c r="G97" s="273">
        <v>2.8380000000000001</v>
      </c>
      <c r="H97" s="273">
        <v>2.3650000000000002</v>
      </c>
      <c r="I97" s="379">
        <v>1.8920000000000001</v>
      </c>
      <c r="J97" s="110"/>
      <c r="K97" s="132"/>
    </row>
    <row r="98" spans="2:11" ht="15" customHeight="1" x14ac:dyDescent="0.2">
      <c r="B98" s="654" t="s">
        <v>267</v>
      </c>
      <c r="C98" s="655"/>
      <c r="D98" s="273">
        <v>6.16</v>
      </c>
      <c r="E98" s="181">
        <v>4.4000000000000004</v>
      </c>
      <c r="F98" s="273">
        <v>3.52</v>
      </c>
      <c r="G98" s="273">
        <v>2.64</v>
      </c>
      <c r="H98" s="273">
        <v>2.2000000000000002</v>
      </c>
      <c r="I98" s="379">
        <v>1.76</v>
      </c>
      <c r="J98" s="110"/>
      <c r="K98" s="132"/>
    </row>
    <row r="99" spans="2:11" ht="15" customHeight="1" x14ac:dyDescent="0.2">
      <c r="B99" s="654" t="s">
        <v>268</v>
      </c>
      <c r="C99" s="655"/>
      <c r="D99" s="273">
        <v>11.781000000000002</v>
      </c>
      <c r="E99" s="181">
        <v>8.4150000000000009</v>
      </c>
      <c r="F99" s="273">
        <v>6.7320000000000011</v>
      </c>
      <c r="G99" s="273">
        <v>5.0490000000000013</v>
      </c>
      <c r="H99" s="273">
        <v>4.2075000000000005</v>
      </c>
      <c r="I99" s="379">
        <v>3.3660000000000005</v>
      </c>
      <c r="J99" s="110"/>
      <c r="K99" s="132"/>
    </row>
    <row r="100" spans="2:11" ht="15" customHeight="1" x14ac:dyDescent="0.2">
      <c r="B100" s="654" t="s">
        <v>269</v>
      </c>
      <c r="C100" s="655"/>
      <c r="D100" s="273">
        <v>6.93</v>
      </c>
      <c r="E100" s="181">
        <v>4.95</v>
      </c>
      <c r="F100" s="273">
        <v>3.96</v>
      </c>
      <c r="G100" s="273">
        <v>2.9699999999999998</v>
      </c>
      <c r="H100" s="273">
        <v>2.4750000000000001</v>
      </c>
      <c r="I100" s="379">
        <v>1.98</v>
      </c>
      <c r="J100" s="110"/>
      <c r="K100" s="132"/>
    </row>
    <row r="101" spans="2:11" ht="15" customHeight="1" x14ac:dyDescent="0.2">
      <c r="B101" s="654" t="s">
        <v>270</v>
      </c>
      <c r="C101" s="655"/>
      <c r="D101" s="273">
        <v>7.07</v>
      </c>
      <c r="E101" s="181">
        <v>5.05</v>
      </c>
      <c r="F101" s="273">
        <v>4.04</v>
      </c>
      <c r="G101" s="273">
        <v>3.0300000000000002</v>
      </c>
      <c r="H101" s="273">
        <v>2.5249999999999999</v>
      </c>
      <c r="I101" s="379">
        <v>2.02</v>
      </c>
      <c r="J101" s="110"/>
      <c r="K101" s="132"/>
    </row>
    <row r="102" spans="2:11" ht="15" customHeight="1" x14ac:dyDescent="0.2">
      <c r="B102" s="654" t="s">
        <v>271</v>
      </c>
      <c r="C102" s="655"/>
      <c r="D102" s="273">
        <v>10.318000000000001</v>
      </c>
      <c r="E102" s="181">
        <v>7.370000000000001</v>
      </c>
      <c r="F102" s="273">
        <v>5.8960000000000008</v>
      </c>
      <c r="G102" s="273">
        <v>4.4220000000000006</v>
      </c>
      <c r="H102" s="273">
        <v>3.6850000000000005</v>
      </c>
      <c r="I102" s="379">
        <v>2.9480000000000004</v>
      </c>
      <c r="J102" s="110"/>
      <c r="K102" s="132"/>
    </row>
    <row r="103" spans="2:11" ht="15" customHeight="1" x14ac:dyDescent="0.2">
      <c r="B103" s="654" t="s">
        <v>272</v>
      </c>
      <c r="C103" s="655"/>
      <c r="D103" s="273">
        <v>21.7</v>
      </c>
      <c r="E103" s="181">
        <v>15.5</v>
      </c>
      <c r="F103" s="273">
        <v>12.4</v>
      </c>
      <c r="G103" s="273">
        <v>9.3000000000000007</v>
      </c>
      <c r="H103" s="273">
        <v>7.75</v>
      </c>
      <c r="I103" s="379">
        <v>6.2</v>
      </c>
      <c r="J103" s="110"/>
      <c r="K103" s="132"/>
    </row>
    <row r="104" spans="2:11" ht="15" customHeight="1" x14ac:dyDescent="0.2">
      <c r="B104" s="654" t="s">
        <v>273</v>
      </c>
      <c r="C104" s="655"/>
      <c r="D104" s="273">
        <v>16.786000000000005</v>
      </c>
      <c r="E104" s="181">
        <v>11.990000000000002</v>
      </c>
      <c r="F104" s="273">
        <v>9.5920000000000023</v>
      </c>
      <c r="G104" s="273">
        <v>7.1940000000000017</v>
      </c>
      <c r="H104" s="273">
        <v>5.995000000000001</v>
      </c>
      <c r="I104" s="379">
        <v>4.7960000000000012</v>
      </c>
      <c r="J104" s="110"/>
      <c r="K104" s="132"/>
    </row>
    <row r="105" spans="2:11" ht="15" customHeight="1" x14ac:dyDescent="0.2">
      <c r="B105" s="654" t="s">
        <v>274</v>
      </c>
      <c r="C105" s="655"/>
      <c r="D105" s="273">
        <v>17.941000000000003</v>
      </c>
      <c r="E105" s="181">
        <v>12.815000000000001</v>
      </c>
      <c r="F105" s="273">
        <v>10.252000000000001</v>
      </c>
      <c r="G105" s="273">
        <v>7.6890000000000001</v>
      </c>
      <c r="H105" s="273">
        <v>6.4075000000000006</v>
      </c>
      <c r="I105" s="379">
        <v>5.1260000000000003</v>
      </c>
      <c r="J105" s="110"/>
      <c r="K105" s="132"/>
    </row>
    <row r="106" spans="2:11" ht="15" customHeight="1" x14ac:dyDescent="0.2">
      <c r="B106" s="654" t="s">
        <v>275</v>
      </c>
      <c r="C106" s="655"/>
      <c r="D106" s="273">
        <v>20.482000000000003</v>
      </c>
      <c r="E106" s="181">
        <v>14.630000000000003</v>
      </c>
      <c r="F106" s="273">
        <v>11.704000000000002</v>
      </c>
      <c r="G106" s="273">
        <v>8.7780000000000022</v>
      </c>
      <c r="H106" s="273">
        <v>7.3150000000000013</v>
      </c>
      <c r="I106" s="379">
        <v>5.8520000000000012</v>
      </c>
      <c r="J106" s="110"/>
      <c r="K106" s="132"/>
    </row>
    <row r="107" spans="2:11" ht="15" customHeight="1" x14ac:dyDescent="0.2">
      <c r="B107" s="654" t="s">
        <v>276</v>
      </c>
      <c r="C107" s="655"/>
      <c r="D107" s="273">
        <v>19.25</v>
      </c>
      <c r="E107" s="181">
        <v>13.75</v>
      </c>
      <c r="F107" s="273">
        <v>11</v>
      </c>
      <c r="G107" s="273">
        <v>8.25</v>
      </c>
      <c r="H107" s="273">
        <v>6.875</v>
      </c>
      <c r="I107" s="379">
        <v>5.5</v>
      </c>
      <c r="J107" s="110"/>
      <c r="K107" s="132"/>
    </row>
    <row r="108" spans="2:11" ht="15" customHeight="1" x14ac:dyDescent="0.2">
      <c r="B108" s="654" t="s">
        <v>277</v>
      </c>
      <c r="C108" s="655"/>
      <c r="D108" s="273">
        <v>23.099999999999998</v>
      </c>
      <c r="E108" s="181">
        <v>16.5</v>
      </c>
      <c r="F108" s="273">
        <v>13.2</v>
      </c>
      <c r="G108" s="273">
        <v>9.8999999999999986</v>
      </c>
      <c r="H108" s="273">
        <v>8.25</v>
      </c>
      <c r="I108" s="379">
        <v>6.6</v>
      </c>
      <c r="J108" s="110"/>
      <c r="K108" s="132"/>
    </row>
    <row r="109" spans="2:11" ht="15" customHeight="1" x14ac:dyDescent="0.2">
      <c r="B109" s="654" t="s">
        <v>278</v>
      </c>
      <c r="C109" s="655"/>
      <c r="D109" s="273">
        <v>24.640000000000004</v>
      </c>
      <c r="E109" s="181">
        <v>17.600000000000001</v>
      </c>
      <c r="F109" s="273">
        <v>14.080000000000002</v>
      </c>
      <c r="G109" s="273">
        <v>10.560000000000002</v>
      </c>
      <c r="H109" s="273">
        <v>8.8000000000000007</v>
      </c>
      <c r="I109" s="379">
        <v>7.0400000000000009</v>
      </c>
      <c r="J109" s="110"/>
      <c r="K109" s="132"/>
    </row>
    <row r="110" spans="2:11" ht="15" customHeight="1" x14ac:dyDescent="0.2">
      <c r="B110" s="654" t="s">
        <v>279</v>
      </c>
      <c r="C110" s="655"/>
      <c r="D110" s="273">
        <v>26.18</v>
      </c>
      <c r="E110" s="181">
        <v>18.700000000000003</v>
      </c>
      <c r="F110" s="273">
        <v>14.96</v>
      </c>
      <c r="G110" s="273">
        <v>11.22</v>
      </c>
      <c r="H110" s="273">
        <v>9.3500000000000014</v>
      </c>
      <c r="I110" s="379">
        <v>7.48</v>
      </c>
      <c r="J110" s="110"/>
      <c r="K110" s="132"/>
    </row>
    <row r="111" spans="2:11" ht="15" customHeight="1" x14ac:dyDescent="0.2">
      <c r="B111" s="654" t="s">
        <v>280</v>
      </c>
      <c r="C111" s="655"/>
      <c r="D111" s="273">
        <v>25.41</v>
      </c>
      <c r="E111" s="181">
        <v>18.149999999999999</v>
      </c>
      <c r="F111" s="273">
        <v>14.52</v>
      </c>
      <c r="G111" s="273">
        <v>10.89</v>
      </c>
      <c r="H111" s="273">
        <v>9.0749999999999993</v>
      </c>
      <c r="I111" s="379">
        <v>7.26</v>
      </c>
      <c r="J111" s="110"/>
      <c r="K111" s="132"/>
    </row>
    <row r="112" spans="2:11" ht="15" customHeight="1" x14ac:dyDescent="0.2">
      <c r="B112" s="654" t="s">
        <v>281</v>
      </c>
      <c r="C112" s="655"/>
      <c r="D112" s="273">
        <v>27.3</v>
      </c>
      <c r="E112" s="181">
        <v>19.5</v>
      </c>
      <c r="F112" s="273">
        <v>15.6</v>
      </c>
      <c r="G112" s="273">
        <v>11.7</v>
      </c>
      <c r="H112" s="273">
        <v>9.75</v>
      </c>
      <c r="I112" s="379">
        <v>7.8</v>
      </c>
      <c r="J112" s="110"/>
      <c r="K112" s="132"/>
    </row>
    <row r="113" spans="2:11" ht="15" customHeight="1" x14ac:dyDescent="0.2">
      <c r="B113" s="654" t="s">
        <v>282</v>
      </c>
      <c r="C113" s="655"/>
      <c r="D113" s="273">
        <v>38.5</v>
      </c>
      <c r="E113" s="181">
        <v>27.5</v>
      </c>
      <c r="F113" s="273">
        <v>22</v>
      </c>
      <c r="G113" s="273">
        <v>16.5</v>
      </c>
      <c r="H113" s="273">
        <v>13.75</v>
      </c>
      <c r="I113" s="379">
        <v>11</v>
      </c>
      <c r="J113" s="110"/>
      <c r="K113" s="132"/>
    </row>
    <row r="114" spans="2:11" ht="15" customHeight="1" x14ac:dyDescent="0.2">
      <c r="B114" s="654" t="s">
        <v>283</v>
      </c>
      <c r="C114" s="655"/>
      <c r="D114" s="273">
        <v>38.5</v>
      </c>
      <c r="E114" s="181">
        <v>27.5</v>
      </c>
      <c r="F114" s="273">
        <v>22</v>
      </c>
      <c r="G114" s="273">
        <v>16.5</v>
      </c>
      <c r="H114" s="273">
        <v>13.75</v>
      </c>
      <c r="I114" s="379">
        <v>11</v>
      </c>
      <c r="J114" s="110"/>
      <c r="K114" s="132"/>
    </row>
    <row r="115" spans="2:11" ht="15" customHeight="1" x14ac:dyDescent="0.2">
      <c r="B115" s="654" t="s">
        <v>284</v>
      </c>
      <c r="C115" s="655"/>
      <c r="D115" s="273">
        <v>67.899999999999991</v>
      </c>
      <c r="E115" s="181">
        <v>48.5</v>
      </c>
      <c r="F115" s="273">
        <v>38.799999999999997</v>
      </c>
      <c r="G115" s="273">
        <v>29.099999999999998</v>
      </c>
      <c r="H115" s="273">
        <v>24.25</v>
      </c>
      <c r="I115" s="379">
        <v>19.399999999999999</v>
      </c>
      <c r="J115" s="110"/>
      <c r="K115" s="132"/>
    </row>
    <row r="116" spans="2:11" ht="15" customHeight="1" x14ac:dyDescent="0.2">
      <c r="B116" s="654" t="s">
        <v>285</v>
      </c>
      <c r="C116" s="655"/>
      <c r="D116" s="273">
        <v>69.3</v>
      </c>
      <c r="E116" s="181">
        <v>49.5</v>
      </c>
      <c r="F116" s="273">
        <v>39.6</v>
      </c>
      <c r="G116" s="273">
        <v>29.700000000000003</v>
      </c>
      <c r="H116" s="273">
        <v>24.75</v>
      </c>
      <c r="I116" s="379">
        <v>19.8</v>
      </c>
      <c r="J116" s="110"/>
      <c r="K116" s="132"/>
    </row>
    <row r="117" spans="2:11" ht="15" customHeight="1" x14ac:dyDescent="0.2">
      <c r="B117" s="654" t="s">
        <v>286</v>
      </c>
      <c r="C117" s="655"/>
      <c r="D117" s="273">
        <v>154</v>
      </c>
      <c r="E117" s="181">
        <v>110</v>
      </c>
      <c r="F117" s="273">
        <v>88</v>
      </c>
      <c r="G117" s="273">
        <v>66</v>
      </c>
      <c r="H117" s="273">
        <v>55</v>
      </c>
      <c r="I117" s="379">
        <v>44</v>
      </c>
      <c r="J117" s="110"/>
      <c r="K117" s="132"/>
    </row>
    <row r="118" spans="2:11" ht="15" customHeight="1" x14ac:dyDescent="0.2">
      <c r="B118" s="654" t="s">
        <v>287</v>
      </c>
      <c r="C118" s="655"/>
      <c r="D118" s="273">
        <v>154</v>
      </c>
      <c r="E118" s="181">
        <v>110</v>
      </c>
      <c r="F118" s="273">
        <v>88</v>
      </c>
      <c r="G118" s="273">
        <v>66</v>
      </c>
      <c r="H118" s="273">
        <v>55</v>
      </c>
      <c r="I118" s="379">
        <v>44</v>
      </c>
      <c r="J118" s="110"/>
      <c r="K118" s="132"/>
    </row>
    <row r="119" spans="2:11" ht="15" customHeight="1" x14ac:dyDescent="0.2">
      <c r="B119" s="654" t="s">
        <v>288</v>
      </c>
      <c r="C119" s="655"/>
      <c r="D119" s="273">
        <v>192.5</v>
      </c>
      <c r="E119" s="181">
        <v>137.5</v>
      </c>
      <c r="F119" s="273">
        <v>110</v>
      </c>
      <c r="G119" s="273">
        <v>82.5</v>
      </c>
      <c r="H119" s="273">
        <v>68.75</v>
      </c>
      <c r="I119" s="379">
        <v>55</v>
      </c>
      <c r="J119" s="110"/>
      <c r="K119" s="132"/>
    </row>
    <row r="120" spans="2:11" ht="15" customHeight="1" thickBot="1" x14ac:dyDescent="0.25">
      <c r="B120" s="659" t="s">
        <v>289</v>
      </c>
      <c r="C120" s="660"/>
      <c r="D120" s="378">
        <v>192.5</v>
      </c>
      <c r="E120" s="182">
        <v>137.5</v>
      </c>
      <c r="F120" s="378">
        <v>110</v>
      </c>
      <c r="G120" s="378">
        <v>82.5</v>
      </c>
      <c r="H120" s="378">
        <v>68.75</v>
      </c>
      <c r="I120" s="380">
        <v>55</v>
      </c>
      <c r="J120" s="111"/>
      <c r="K120" s="136"/>
    </row>
    <row r="121" spans="2:11" ht="25.5" customHeight="1" thickBot="1" x14ac:dyDescent="0.25">
      <c r="B121" s="656" t="s">
        <v>646</v>
      </c>
      <c r="C121" s="657"/>
      <c r="D121" s="657"/>
      <c r="E121" s="657"/>
      <c r="F121" s="657"/>
      <c r="G121" s="657"/>
      <c r="H121" s="657"/>
      <c r="I121" s="657"/>
      <c r="J121" s="657"/>
      <c r="K121" s="658"/>
    </row>
    <row r="122" spans="2:11" ht="15" customHeight="1" x14ac:dyDescent="0.2">
      <c r="B122" s="661" t="s">
        <v>290</v>
      </c>
      <c r="C122" s="662"/>
      <c r="D122" s="296">
        <v>53.669000000000004</v>
      </c>
      <c r="E122" s="243">
        <v>38.335000000000001</v>
      </c>
      <c r="F122" s="296">
        <v>30.668000000000003</v>
      </c>
      <c r="G122" s="296">
        <v>23.001000000000001</v>
      </c>
      <c r="H122" s="296">
        <v>19.1675</v>
      </c>
      <c r="I122" s="366">
        <v>15.334000000000001</v>
      </c>
      <c r="J122" s="109"/>
      <c r="K122" s="131"/>
    </row>
    <row r="123" spans="2:11" ht="15" customHeight="1" x14ac:dyDescent="0.2">
      <c r="B123" s="654" t="s">
        <v>291</v>
      </c>
      <c r="C123" s="655"/>
      <c r="D123" s="273">
        <v>54.516000000000005</v>
      </c>
      <c r="E123" s="181">
        <v>38.940000000000005</v>
      </c>
      <c r="F123" s="273">
        <v>31.152000000000005</v>
      </c>
      <c r="G123" s="273">
        <v>23.364000000000004</v>
      </c>
      <c r="H123" s="273">
        <v>19.470000000000002</v>
      </c>
      <c r="I123" s="379">
        <v>15.576000000000002</v>
      </c>
      <c r="J123" s="110"/>
      <c r="K123" s="132"/>
    </row>
    <row r="124" spans="2:11" ht="15" customHeight="1" x14ac:dyDescent="0.2">
      <c r="B124" s="654" t="s">
        <v>292</v>
      </c>
      <c r="C124" s="655"/>
      <c r="D124" s="273">
        <v>63.371000000000009</v>
      </c>
      <c r="E124" s="181">
        <v>45.265000000000001</v>
      </c>
      <c r="F124" s="273">
        <v>36.212000000000003</v>
      </c>
      <c r="G124" s="273">
        <v>27.159000000000002</v>
      </c>
      <c r="H124" s="273">
        <v>22.6325</v>
      </c>
      <c r="I124" s="379">
        <v>18.106000000000002</v>
      </c>
      <c r="J124" s="110"/>
      <c r="K124" s="132"/>
    </row>
    <row r="125" spans="2:11" ht="15" customHeight="1" x14ac:dyDescent="0.2">
      <c r="B125" s="654" t="s">
        <v>293</v>
      </c>
      <c r="C125" s="655"/>
      <c r="D125" s="273">
        <v>69.762</v>
      </c>
      <c r="E125" s="181">
        <v>49.830000000000005</v>
      </c>
      <c r="F125" s="273">
        <v>39.864000000000004</v>
      </c>
      <c r="G125" s="273">
        <v>29.898000000000003</v>
      </c>
      <c r="H125" s="273">
        <v>24.915000000000003</v>
      </c>
      <c r="I125" s="379">
        <v>19.932000000000002</v>
      </c>
      <c r="J125" s="110"/>
      <c r="K125" s="132"/>
    </row>
    <row r="126" spans="2:11" ht="15" customHeight="1" x14ac:dyDescent="0.2">
      <c r="B126" s="654" t="s">
        <v>294</v>
      </c>
      <c r="C126" s="655"/>
      <c r="D126" s="273">
        <v>63.756</v>
      </c>
      <c r="E126" s="181">
        <v>45.540000000000006</v>
      </c>
      <c r="F126" s="273">
        <v>36.432000000000002</v>
      </c>
      <c r="G126" s="273">
        <v>27.324000000000002</v>
      </c>
      <c r="H126" s="273">
        <v>22.770000000000003</v>
      </c>
      <c r="I126" s="379">
        <v>18.216000000000001</v>
      </c>
      <c r="J126" s="110"/>
      <c r="K126" s="132"/>
    </row>
    <row r="127" spans="2:11" ht="15" customHeight="1" x14ac:dyDescent="0.2">
      <c r="B127" s="654" t="s">
        <v>295</v>
      </c>
      <c r="C127" s="655"/>
      <c r="D127" s="273">
        <v>68.606999999999999</v>
      </c>
      <c r="E127" s="181">
        <v>49.005000000000003</v>
      </c>
      <c r="F127" s="273">
        <v>39.204000000000001</v>
      </c>
      <c r="G127" s="273">
        <v>29.402999999999999</v>
      </c>
      <c r="H127" s="273">
        <v>24.502500000000001</v>
      </c>
      <c r="I127" s="379">
        <v>19.602</v>
      </c>
      <c r="J127" s="110"/>
      <c r="K127" s="132"/>
    </row>
    <row r="128" spans="2:11" ht="15" customHeight="1" x14ac:dyDescent="0.2">
      <c r="B128" s="654" t="s">
        <v>296</v>
      </c>
      <c r="C128" s="655"/>
      <c r="D128" s="273">
        <v>67.375</v>
      </c>
      <c r="E128" s="181">
        <v>48.125</v>
      </c>
      <c r="F128" s="273">
        <v>38.5</v>
      </c>
      <c r="G128" s="273">
        <v>28.875</v>
      </c>
      <c r="H128" s="273">
        <v>24.0625</v>
      </c>
      <c r="I128" s="379">
        <v>19.25</v>
      </c>
      <c r="J128" s="110"/>
      <c r="K128" s="132"/>
    </row>
    <row r="129" spans="2:11" ht="15" customHeight="1" x14ac:dyDescent="0.2">
      <c r="B129" s="654" t="s">
        <v>297</v>
      </c>
      <c r="C129" s="655"/>
      <c r="D129" s="273">
        <v>75.460000000000008</v>
      </c>
      <c r="E129" s="181">
        <v>53.900000000000006</v>
      </c>
      <c r="F129" s="273">
        <v>43.120000000000005</v>
      </c>
      <c r="G129" s="273">
        <v>32.340000000000003</v>
      </c>
      <c r="H129" s="273">
        <v>26.950000000000003</v>
      </c>
      <c r="I129" s="379">
        <v>21.560000000000002</v>
      </c>
      <c r="J129" s="110"/>
      <c r="K129" s="132"/>
    </row>
    <row r="130" spans="2:11" ht="15" customHeight="1" x14ac:dyDescent="0.2">
      <c r="B130" s="654" t="s">
        <v>298</v>
      </c>
      <c r="C130" s="655"/>
      <c r="D130" s="273">
        <v>84.700000000000017</v>
      </c>
      <c r="E130" s="181">
        <v>60.500000000000007</v>
      </c>
      <c r="F130" s="273">
        <v>48.400000000000006</v>
      </c>
      <c r="G130" s="273">
        <v>36.300000000000004</v>
      </c>
      <c r="H130" s="273">
        <v>30.250000000000004</v>
      </c>
      <c r="I130" s="379">
        <v>24.200000000000003</v>
      </c>
      <c r="J130" s="110"/>
      <c r="K130" s="132"/>
    </row>
    <row r="131" spans="2:11" ht="15" customHeight="1" x14ac:dyDescent="0.2">
      <c r="B131" s="654" t="s">
        <v>299</v>
      </c>
      <c r="C131" s="655"/>
      <c r="D131" s="273">
        <v>108.03100000000001</v>
      </c>
      <c r="E131" s="181">
        <v>77.164999999999992</v>
      </c>
      <c r="F131" s="273">
        <v>61.731999999999999</v>
      </c>
      <c r="G131" s="273">
        <v>46.298999999999999</v>
      </c>
      <c r="H131" s="273">
        <v>38.582499999999996</v>
      </c>
      <c r="I131" s="379">
        <v>30.866</v>
      </c>
      <c r="J131" s="110"/>
      <c r="K131" s="132"/>
    </row>
    <row r="132" spans="2:11" ht="15" customHeight="1" x14ac:dyDescent="0.2">
      <c r="B132" s="654" t="s">
        <v>300</v>
      </c>
      <c r="C132" s="655"/>
      <c r="D132" s="273">
        <v>110.88000000000001</v>
      </c>
      <c r="E132" s="181">
        <v>79.2</v>
      </c>
      <c r="F132" s="273">
        <v>63.360000000000007</v>
      </c>
      <c r="G132" s="273">
        <v>47.52</v>
      </c>
      <c r="H132" s="273">
        <v>39.6</v>
      </c>
      <c r="I132" s="379">
        <v>31.680000000000003</v>
      </c>
      <c r="J132" s="110"/>
      <c r="K132" s="132"/>
    </row>
    <row r="133" spans="2:11" ht="15" customHeight="1" x14ac:dyDescent="0.2">
      <c r="B133" s="654" t="s">
        <v>301</v>
      </c>
      <c r="C133" s="655"/>
      <c r="D133" s="273">
        <v>56</v>
      </c>
      <c r="E133" s="181">
        <v>56</v>
      </c>
      <c r="F133" s="273">
        <v>44.8</v>
      </c>
      <c r="G133" s="273">
        <v>33.6</v>
      </c>
      <c r="H133" s="273">
        <v>28</v>
      </c>
      <c r="I133" s="379">
        <v>22.4</v>
      </c>
      <c r="J133" s="110"/>
      <c r="K133" s="132"/>
    </row>
    <row r="134" spans="2:11" ht="15" customHeight="1" x14ac:dyDescent="0.2">
      <c r="B134" s="654" t="s">
        <v>302</v>
      </c>
      <c r="C134" s="655"/>
      <c r="D134" s="273">
        <v>129.43700000000001</v>
      </c>
      <c r="E134" s="181">
        <v>92.454999999999998</v>
      </c>
      <c r="F134" s="273">
        <v>73.963999999999999</v>
      </c>
      <c r="G134" s="273">
        <v>55.472999999999999</v>
      </c>
      <c r="H134" s="273">
        <v>46.227499999999999</v>
      </c>
      <c r="I134" s="379">
        <v>36.981999999999999</v>
      </c>
      <c r="J134" s="110"/>
      <c r="K134" s="132"/>
    </row>
    <row r="135" spans="2:11" ht="15" customHeight="1" x14ac:dyDescent="0.2">
      <c r="B135" s="654" t="s">
        <v>303</v>
      </c>
      <c r="C135" s="655"/>
      <c r="D135" s="273">
        <v>40.271000000000008</v>
      </c>
      <c r="E135" s="181">
        <v>28.765000000000004</v>
      </c>
      <c r="F135" s="273">
        <v>23.012000000000004</v>
      </c>
      <c r="G135" s="273">
        <v>17.259000000000004</v>
      </c>
      <c r="H135" s="273">
        <v>14.382500000000002</v>
      </c>
      <c r="I135" s="379">
        <v>11.506000000000002</v>
      </c>
      <c r="J135" s="110"/>
      <c r="K135" s="132"/>
    </row>
    <row r="136" spans="2:11" ht="15" customHeight="1" x14ac:dyDescent="0.2">
      <c r="B136" s="654" t="s">
        <v>304</v>
      </c>
      <c r="C136" s="655"/>
      <c r="D136" s="273">
        <v>48.586999999999996</v>
      </c>
      <c r="E136" s="181">
        <v>34.704999999999998</v>
      </c>
      <c r="F136" s="273">
        <v>27.763999999999999</v>
      </c>
      <c r="G136" s="273">
        <v>20.823</v>
      </c>
      <c r="H136" s="273">
        <v>17.352499999999999</v>
      </c>
      <c r="I136" s="379">
        <v>13.882</v>
      </c>
      <c r="J136" s="110"/>
      <c r="K136" s="132"/>
    </row>
    <row r="137" spans="2:11" ht="15" customHeight="1" x14ac:dyDescent="0.2">
      <c r="B137" s="654" t="s">
        <v>305</v>
      </c>
      <c r="C137" s="655"/>
      <c r="D137" s="273">
        <v>31.5</v>
      </c>
      <c r="E137" s="181">
        <v>22.5</v>
      </c>
      <c r="F137" s="273">
        <v>18</v>
      </c>
      <c r="G137" s="273">
        <v>13.5</v>
      </c>
      <c r="H137" s="273">
        <v>11.25</v>
      </c>
      <c r="I137" s="379">
        <v>9</v>
      </c>
      <c r="J137" s="110"/>
      <c r="K137" s="132"/>
    </row>
    <row r="138" spans="2:11" ht="15" customHeight="1" x14ac:dyDescent="0.2">
      <c r="B138" s="654" t="s">
        <v>306</v>
      </c>
      <c r="C138" s="655"/>
      <c r="D138" s="273">
        <v>72.8</v>
      </c>
      <c r="E138" s="181">
        <v>52</v>
      </c>
      <c r="F138" s="273">
        <v>41.6</v>
      </c>
      <c r="G138" s="273">
        <v>31.2</v>
      </c>
      <c r="H138" s="273">
        <v>26</v>
      </c>
      <c r="I138" s="379">
        <v>20.8</v>
      </c>
      <c r="J138" s="110"/>
      <c r="K138" s="132"/>
    </row>
    <row r="139" spans="2:11" ht="15" customHeight="1" x14ac:dyDescent="0.2">
      <c r="B139" s="654" t="s">
        <v>307</v>
      </c>
      <c r="C139" s="655"/>
      <c r="D139" s="273">
        <v>73.5</v>
      </c>
      <c r="E139" s="181">
        <v>52.5</v>
      </c>
      <c r="F139" s="273">
        <v>42</v>
      </c>
      <c r="G139" s="273">
        <v>31.5</v>
      </c>
      <c r="H139" s="273">
        <v>26.25</v>
      </c>
      <c r="I139" s="379">
        <v>21</v>
      </c>
      <c r="J139" s="110"/>
      <c r="K139" s="132"/>
    </row>
    <row r="140" spans="2:11" ht="15" customHeight="1" x14ac:dyDescent="0.2">
      <c r="B140" s="654" t="s">
        <v>308</v>
      </c>
      <c r="C140" s="655"/>
      <c r="D140" s="273">
        <v>86.8</v>
      </c>
      <c r="E140" s="181">
        <v>62</v>
      </c>
      <c r="F140" s="273">
        <v>49.6</v>
      </c>
      <c r="G140" s="273">
        <v>37.200000000000003</v>
      </c>
      <c r="H140" s="273">
        <v>31</v>
      </c>
      <c r="I140" s="379">
        <v>24.8</v>
      </c>
      <c r="J140" s="110"/>
      <c r="K140" s="132"/>
    </row>
    <row r="141" spans="2:11" ht="15" customHeight="1" x14ac:dyDescent="0.2">
      <c r="B141" s="654" t="s">
        <v>309</v>
      </c>
      <c r="C141" s="655"/>
      <c r="D141" s="273">
        <v>115.5</v>
      </c>
      <c r="E141" s="181">
        <v>82.5</v>
      </c>
      <c r="F141" s="273">
        <v>66</v>
      </c>
      <c r="G141" s="273">
        <v>49.5</v>
      </c>
      <c r="H141" s="273">
        <v>41.25</v>
      </c>
      <c r="I141" s="379">
        <v>33</v>
      </c>
      <c r="J141" s="110"/>
      <c r="K141" s="132"/>
    </row>
    <row r="142" spans="2:11" ht="15" customHeight="1" x14ac:dyDescent="0.2">
      <c r="B142" s="654" t="s">
        <v>310</v>
      </c>
      <c r="C142" s="655"/>
      <c r="D142" s="273">
        <v>53.053000000000004</v>
      </c>
      <c r="E142" s="181">
        <v>37.895000000000003</v>
      </c>
      <c r="F142" s="273">
        <v>30.316000000000003</v>
      </c>
      <c r="G142" s="273">
        <v>22.737000000000002</v>
      </c>
      <c r="H142" s="273">
        <v>18.947500000000002</v>
      </c>
      <c r="I142" s="379">
        <v>15.158000000000001</v>
      </c>
      <c r="J142" s="110"/>
      <c r="K142" s="132"/>
    </row>
    <row r="143" spans="2:11" ht="15" customHeight="1" x14ac:dyDescent="0.2">
      <c r="B143" s="654" t="s">
        <v>311</v>
      </c>
      <c r="C143" s="655"/>
      <c r="D143" s="273">
        <v>58.442999999999998</v>
      </c>
      <c r="E143" s="181">
        <v>41.745000000000005</v>
      </c>
      <c r="F143" s="273">
        <v>33.396000000000001</v>
      </c>
      <c r="G143" s="273">
        <v>25.047000000000001</v>
      </c>
      <c r="H143" s="273">
        <v>20.872500000000002</v>
      </c>
      <c r="I143" s="379">
        <v>16.698</v>
      </c>
      <c r="J143" s="110"/>
      <c r="K143" s="132"/>
    </row>
    <row r="144" spans="2:11" ht="15" customHeight="1" x14ac:dyDescent="0.2">
      <c r="B144" s="654" t="s">
        <v>312</v>
      </c>
      <c r="C144" s="655"/>
      <c r="D144" s="273">
        <v>74.228000000000009</v>
      </c>
      <c r="E144" s="181">
        <v>53.02</v>
      </c>
      <c r="F144" s="273">
        <v>42.416000000000004</v>
      </c>
      <c r="G144" s="273">
        <v>31.812000000000005</v>
      </c>
      <c r="H144" s="273">
        <v>26.51</v>
      </c>
      <c r="I144" s="379">
        <v>21.208000000000002</v>
      </c>
      <c r="J144" s="110"/>
      <c r="K144" s="132"/>
    </row>
    <row r="145" spans="2:11" ht="15" customHeight="1" x14ac:dyDescent="0.2">
      <c r="B145" s="654" t="s">
        <v>313</v>
      </c>
      <c r="C145" s="655"/>
      <c r="D145" s="273">
        <v>56.210000000000008</v>
      </c>
      <c r="E145" s="181">
        <v>40.150000000000006</v>
      </c>
      <c r="F145" s="273">
        <v>32.120000000000005</v>
      </c>
      <c r="G145" s="273">
        <v>24.090000000000003</v>
      </c>
      <c r="H145" s="273">
        <v>20.075000000000003</v>
      </c>
      <c r="I145" s="379">
        <v>16.060000000000002</v>
      </c>
      <c r="J145" s="110"/>
      <c r="K145" s="132"/>
    </row>
    <row r="146" spans="2:11" ht="15" customHeight="1" x14ac:dyDescent="0.2">
      <c r="B146" s="654" t="s">
        <v>314</v>
      </c>
      <c r="C146" s="655"/>
      <c r="D146" s="273">
        <v>58.597000000000001</v>
      </c>
      <c r="E146" s="181">
        <v>41.855000000000004</v>
      </c>
      <c r="F146" s="273">
        <v>33.484000000000002</v>
      </c>
      <c r="G146" s="273">
        <v>25.113</v>
      </c>
      <c r="H146" s="273">
        <v>20.927500000000002</v>
      </c>
      <c r="I146" s="379">
        <v>16.742000000000001</v>
      </c>
      <c r="J146" s="110"/>
      <c r="K146" s="132"/>
    </row>
    <row r="147" spans="2:11" ht="15" customHeight="1" x14ac:dyDescent="0.2">
      <c r="B147" s="654" t="s">
        <v>315</v>
      </c>
      <c r="C147" s="655"/>
      <c r="D147" s="273">
        <v>74.76700000000001</v>
      </c>
      <c r="E147" s="181">
        <v>53.405000000000001</v>
      </c>
      <c r="F147" s="273">
        <v>42.724000000000004</v>
      </c>
      <c r="G147" s="273">
        <v>32.043000000000006</v>
      </c>
      <c r="H147" s="273">
        <v>26.702500000000001</v>
      </c>
      <c r="I147" s="379">
        <v>21.362000000000002</v>
      </c>
      <c r="J147" s="110"/>
      <c r="K147" s="132"/>
    </row>
    <row r="148" spans="2:11" ht="15" customHeight="1" x14ac:dyDescent="0.2">
      <c r="B148" s="654" t="s">
        <v>316</v>
      </c>
      <c r="C148" s="655"/>
      <c r="D148" s="273">
        <v>41.3</v>
      </c>
      <c r="E148" s="181">
        <v>29.5</v>
      </c>
      <c r="F148" s="273">
        <v>23.6</v>
      </c>
      <c r="G148" s="273">
        <v>17.7</v>
      </c>
      <c r="H148" s="273">
        <v>14.75</v>
      </c>
      <c r="I148" s="379">
        <v>11.8</v>
      </c>
      <c r="J148" s="110"/>
      <c r="K148" s="132"/>
    </row>
    <row r="149" spans="2:11" ht="15" customHeight="1" x14ac:dyDescent="0.2">
      <c r="B149" s="654" t="s">
        <v>317</v>
      </c>
      <c r="C149" s="655"/>
      <c r="D149" s="273">
        <v>62.75500000000001</v>
      </c>
      <c r="E149" s="181">
        <v>44.82500000000001</v>
      </c>
      <c r="F149" s="273">
        <v>35.860000000000007</v>
      </c>
      <c r="G149" s="273">
        <v>26.895000000000003</v>
      </c>
      <c r="H149" s="273">
        <v>22.412500000000005</v>
      </c>
      <c r="I149" s="379">
        <v>17.930000000000003</v>
      </c>
      <c r="J149" s="110"/>
      <c r="K149" s="132"/>
    </row>
    <row r="150" spans="2:11" ht="15" customHeight="1" x14ac:dyDescent="0.2">
      <c r="B150" s="654" t="s">
        <v>318</v>
      </c>
      <c r="C150" s="655"/>
      <c r="D150" s="273">
        <v>76.923000000000002</v>
      </c>
      <c r="E150" s="181">
        <v>54.945000000000007</v>
      </c>
      <c r="F150" s="273">
        <v>43.956000000000003</v>
      </c>
      <c r="G150" s="273">
        <v>32.966999999999999</v>
      </c>
      <c r="H150" s="273">
        <v>27.472500000000004</v>
      </c>
      <c r="I150" s="379">
        <v>21.978000000000002</v>
      </c>
      <c r="J150" s="110"/>
      <c r="K150" s="132"/>
    </row>
    <row r="151" spans="2:11" ht="15" customHeight="1" x14ac:dyDescent="0.2">
      <c r="B151" s="654" t="s">
        <v>319</v>
      </c>
      <c r="C151" s="655"/>
      <c r="D151" s="273">
        <v>94.248000000000019</v>
      </c>
      <c r="E151" s="181">
        <v>67.320000000000007</v>
      </c>
      <c r="F151" s="273">
        <v>53.856000000000009</v>
      </c>
      <c r="G151" s="273">
        <v>40.39200000000001</v>
      </c>
      <c r="H151" s="273">
        <v>33.660000000000004</v>
      </c>
      <c r="I151" s="379">
        <v>26.928000000000004</v>
      </c>
      <c r="J151" s="110"/>
      <c r="K151" s="132"/>
    </row>
    <row r="152" spans="2:11" ht="15" customHeight="1" x14ac:dyDescent="0.2">
      <c r="B152" s="654" t="s">
        <v>320</v>
      </c>
      <c r="C152" s="655"/>
      <c r="D152" s="273">
        <v>111.34200000000001</v>
      </c>
      <c r="E152" s="181">
        <v>79.530000000000015</v>
      </c>
      <c r="F152" s="273">
        <v>63.624000000000009</v>
      </c>
      <c r="G152" s="273">
        <v>47.718000000000004</v>
      </c>
      <c r="H152" s="273">
        <v>39.765000000000008</v>
      </c>
      <c r="I152" s="379">
        <v>31.812000000000005</v>
      </c>
      <c r="J152" s="110"/>
      <c r="K152" s="132"/>
    </row>
    <row r="153" spans="2:11" ht="15" customHeight="1" x14ac:dyDescent="0.2">
      <c r="B153" s="654" t="s">
        <v>321</v>
      </c>
      <c r="C153" s="655"/>
      <c r="D153" s="273">
        <v>145.376</v>
      </c>
      <c r="E153" s="181">
        <v>103.84</v>
      </c>
      <c r="F153" s="273">
        <v>83.072000000000003</v>
      </c>
      <c r="G153" s="273">
        <v>62.304000000000002</v>
      </c>
      <c r="H153" s="273">
        <v>51.92</v>
      </c>
      <c r="I153" s="379">
        <v>41.536000000000001</v>
      </c>
      <c r="J153" s="110"/>
      <c r="K153" s="132"/>
    </row>
    <row r="154" spans="2:11" ht="15" customHeight="1" x14ac:dyDescent="0.2">
      <c r="B154" s="654" t="s">
        <v>322</v>
      </c>
      <c r="C154" s="655"/>
      <c r="D154" s="273">
        <v>57.4</v>
      </c>
      <c r="E154" s="181">
        <v>41</v>
      </c>
      <c r="F154" s="273">
        <v>32.799999999999997</v>
      </c>
      <c r="G154" s="273">
        <v>24.6</v>
      </c>
      <c r="H154" s="273">
        <v>20.5</v>
      </c>
      <c r="I154" s="379">
        <v>16.399999999999999</v>
      </c>
      <c r="J154" s="110"/>
      <c r="K154" s="132"/>
    </row>
    <row r="155" spans="2:11" ht="15" customHeight="1" x14ac:dyDescent="0.2">
      <c r="B155" s="654" t="s">
        <v>323</v>
      </c>
      <c r="C155" s="655"/>
      <c r="D155" s="273">
        <v>63</v>
      </c>
      <c r="E155" s="181">
        <v>45</v>
      </c>
      <c r="F155" s="273">
        <v>36</v>
      </c>
      <c r="G155" s="273">
        <v>27</v>
      </c>
      <c r="H155" s="273">
        <v>22.5</v>
      </c>
      <c r="I155" s="379">
        <v>18</v>
      </c>
      <c r="J155" s="110"/>
      <c r="K155" s="132"/>
    </row>
    <row r="156" spans="2:11" ht="15" customHeight="1" x14ac:dyDescent="0.2">
      <c r="B156" s="654" t="s">
        <v>324</v>
      </c>
      <c r="C156" s="655"/>
      <c r="D156" s="273">
        <v>84</v>
      </c>
      <c r="E156" s="181">
        <v>60</v>
      </c>
      <c r="F156" s="273">
        <v>48</v>
      </c>
      <c r="G156" s="273">
        <v>36</v>
      </c>
      <c r="H156" s="273">
        <v>30</v>
      </c>
      <c r="I156" s="379">
        <v>24</v>
      </c>
      <c r="J156" s="110"/>
      <c r="K156" s="132"/>
    </row>
    <row r="157" spans="2:11" ht="15" customHeight="1" thickBot="1" x14ac:dyDescent="0.25">
      <c r="B157" s="659" t="s">
        <v>325</v>
      </c>
      <c r="C157" s="660"/>
      <c r="D157" s="378">
        <v>56</v>
      </c>
      <c r="E157" s="182">
        <v>40</v>
      </c>
      <c r="F157" s="378">
        <v>32</v>
      </c>
      <c r="G157" s="378">
        <v>24</v>
      </c>
      <c r="H157" s="378">
        <v>19.999199999999998</v>
      </c>
      <c r="I157" s="380">
        <v>16</v>
      </c>
      <c r="J157" s="111"/>
      <c r="K157" s="136"/>
    </row>
    <row r="158" spans="2:11" ht="25.5" customHeight="1" thickBot="1" x14ac:dyDescent="0.25">
      <c r="B158" s="656" t="s">
        <v>326</v>
      </c>
      <c r="C158" s="657"/>
      <c r="D158" s="657"/>
      <c r="E158" s="657"/>
      <c r="F158" s="657"/>
      <c r="G158" s="657"/>
      <c r="H158" s="657"/>
      <c r="I158" s="657"/>
      <c r="J158" s="657"/>
      <c r="K158" s="658"/>
    </row>
    <row r="159" spans="2:11" ht="15" customHeight="1" x14ac:dyDescent="0.2">
      <c r="B159" s="661" t="s">
        <v>327</v>
      </c>
      <c r="C159" s="662"/>
      <c r="D159" s="296">
        <v>5.3129999999999997</v>
      </c>
      <c r="E159" s="243">
        <v>3.7949999999999999</v>
      </c>
      <c r="F159" s="296">
        <v>3.036</v>
      </c>
      <c r="G159" s="296">
        <v>2.2770000000000001</v>
      </c>
      <c r="H159" s="296">
        <v>1.8975</v>
      </c>
      <c r="I159" s="366">
        <v>1.518</v>
      </c>
      <c r="J159" s="109"/>
      <c r="K159" s="131"/>
    </row>
    <row r="160" spans="2:11" ht="15" customHeight="1" x14ac:dyDescent="0.2">
      <c r="B160" s="654" t="s">
        <v>328</v>
      </c>
      <c r="C160" s="655"/>
      <c r="D160" s="273">
        <v>6.0830000000000011</v>
      </c>
      <c r="E160" s="181">
        <v>4.3450000000000006</v>
      </c>
      <c r="F160" s="273">
        <v>3.4760000000000004</v>
      </c>
      <c r="G160" s="273">
        <v>2.6070000000000002</v>
      </c>
      <c r="H160" s="273">
        <v>2.1725000000000003</v>
      </c>
      <c r="I160" s="379">
        <v>1.7380000000000002</v>
      </c>
      <c r="J160" s="110"/>
      <c r="K160" s="132"/>
    </row>
    <row r="161" spans="2:11" ht="15" customHeight="1" x14ac:dyDescent="0.2">
      <c r="B161" s="654" t="s">
        <v>329</v>
      </c>
      <c r="C161" s="655"/>
      <c r="D161" s="273">
        <v>9.1630000000000003</v>
      </c>
      <c r="E161" s="181">
        <v>6.5449999999999999</v>
      </c>
      <c r="F161" s="273">
        <v>5.2359999999999998</v>
      </c>
      <c r="G161" s="273">
        <v>3.9269999999999996</v>
      </c>
      <c r="H161" s="273">
        <v>3.2725</v>
      </c>
      <c r="I161" s="379">
        <v>2.6179999999999999</v>
      </c>
      <c r="J161" s="110"/>
      <c r="K161" s="132"/>
    </row>
    <row r="162" spans="2:11" ht="15" customHeight="1" x14ac:dyDescent="0.2">
      <c r="B162" s="654" t="s">
        <v>330</v>
      </c>
      <c r="C162" s="655"/>
      <c r="D162" s="273">
        <v>11.088000000000001</v>
      </c>
      <c r="E162" s="181">
        <v>7.92</v>
      </c>
      <c r="F162" s="273">
        <v>6.3360000000000003</v>
      </c>
      <c r="G162" s="273">
        <v>4.7520000000000007</v>
      </c>
      <c r="H162" s="273">
        <v>3.96</v>
      </c>
      <c r="I162" s="379">
        <v>3.1680000000000001</v>
      </c>
      <c r="J162" s="110"/>
      <c r="K162" s="132"/>
    </row>
    <row r="163" spans="2:11" ht="15" customHeight="1" x14ac:dyDescent="0.2">
      <c r="B163" s="654" t="s">
        <v>331</v>
      </c>
      <c r="C163" s="655"/>
      <c r="D163" s="273">
        <v>37.653000000000006</v>
      </c>
      <c r="E163" s="181">
        <v>26.895000000000003</v>
      </c>
      <c r="F163" s="273">
        <v>21.516000000000002</v>
      </c>
      <c r="G163" s="273">
        <v>16.137</v>
      </c>
      <c r="H163" s="273">
        <v>13.447500000000002</v>
      </c>
      <c r="I163" s="379">
        <v>10.758000000000001</v>
      </c>
      <c r="J163" s="110"/>
      <c r="K163" s="132"/>
    </row>
    <row r="164" spans="2:11" ht="15" customHeight="1" x14ac:dyDescent="0.2">
      <c r="B164" s="654" t="s">
        <v>332</v>
      </c>
      <c r="C164" s="655"/>
      <c r="D164" s="273">
        <v>6.3140000000000001</v>
      </c>
      <c r="E164" s="181">
        <v>4.51</v>
      </c>
      <c r="F164" s="273">
        <v>3.6080000000000001</v>
      </c>
      <c r="G164" s="273">
        <v>2.706</v>
      </c>
      <c r="H164" s="273">
        <v>2.2549999999999999</v>
      </c>
      <c r="I164" s="379">
        <v>1.804</v>
      </c>
      <c r="J164" s="110"/>
      <c r="K164" s="132"/>
    </row>
    <row r="165" spans="2:11" ht="15" customHeight="1" thickBot="1" x14ac:dyDescent="0.25">
      <c r="B165" s="663" t="s">
        <v>333</v>
      </c>
      <c r="C165" s="664"/>
      <c r="D165" s="311">
        <v>7.854000000000001</v>
      </c>
      <c r="E165" s="246">
        <v>5.61</v>
      </c>
      <c r="F165" s="311">
        <v>4.4880000000000004</v>
      </c>
      <c r="G165" s="311">
        <v>3.3660000000000005</v>
      </c>
      <c r="H165" s="311">
        <v>2.8050000000000002</v>
      </c>
      <c r="I165" s="381">
        <v>2.2440000000000002</v>
      </c>
      <c r="J165" s="111"/>
      <c r="K165" s="136"/>
    </row>
  </sheetData>
  <mergeCells count="169">
    <mergeCell ref="B12:K12"/>
    <mergeCell ref="B7:C7"/>
    <mergeCell ref="D7:K7"/>
    <mergeCell ref="B9:K9"/>
    <mergeCell ref="J10:J11"/>
    <mergeCell ref="K10:K11"/>
    <mergeCell ref="B10:C11"/>
    <mergeCell ref="D10:D11"/>
    <mergeCell ref="B2:C6"/>
    <mergeCell ref="D2:K2"/>
    <mergeCell ref="D3:K3"/>
    <mergeCell ref="D4:K4"/>
    <mergeCell ref="D5:H5"/>
    <mergeCell ref="I5:K5"/>
    <mergeCell ref="D6:H6"/>
    <mergeCell ref="I6:K6"/>
    <mergeCell ref="B18:C18"/>
    <mergeCell ref="B19:C19"/>
    <mergeCell ref="B20:C20"/>
    <mergeCell ref="B21:C21"/>
    <mergeCell ref="B36:C36"/>
    <mergeCell ref="B34:C34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22:C22"/>
    <mergeCell ref="B23:C23"/>
    <mergeCell ref="B78:C78"/>
    <mergeCell ref="B79:C79"/>
    <mergeCell ref="B80:C80"/>
    <mergeCell ref="B81:C81"/>
    <mergeCell ref="B86:C86"/>
    <mergeCell ref="B87:C87"/>
    <mergeCell ref="B76:C76"/>
    <mergeCell ref="B77:C77"/>
    <mergeCell ref="B56:C56"/>
    <mergeCell ref="B57:C57"/>
    <mergeCell ref="B62:C62"/>
    <mergeCell ref="B63:C63"/>
    <mergeCell ref="B75:C75"/>
    <mergeCell ref="B72:K72"/>
    <mergeCell ref="B82:C82"/>
    <mergeCell ref="B83:C83"/>
    <mergeCell ref="B84:C84"/>
    <mergeCell ref="B85:C85"/>
    <mergeCell ref="B69:C69"/>
    <mergeCell ref="B70:C70"/>
    <mergeCell ref="B71:C71"/>
    <mergeCell ref="B73:C73"/>
    <mergeCell ref="B74:C74"/>
    <mergeCell ref="B90:C90"/>
    <mergeCell ref="B91:C91"/>
    <mergeCell ref="B92:C92"/>
    <mergeCell ref="B93:C93"/>
    <mergeCell ref="B94:C94"/>
    <mergeCell ref="B95:C95"/>
    <mergeCell ref="B96:C96"/>
    <mergeCell ref="B97:C97"/>
    <mergeCell ref="B88:C88"/>
    <mergeCell ref="B89:C89"/>
    <mergeCell ref="B163:C163"/>
    <mergeCell ref="B164:C164"/>
    <mergeCell ref="B165:C165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9:C159"/>
    <mergeCell ref="B158:K158"/>
    <mergeCell ref="B13:C13"/>
    <mergeCell ref="B14:C14"/>
    <mergeCell ref="B15:C15"/>
    <mergeCell ref="B16:C16"/>
    <mergeCell ref="B17:C17"/>
    <mergeCell ref="B162:C162"/>
    <mergeCell ref="B148:C148"/>
    <mergeCell ref="B149:C149"/>
    <mergeCell ref="B138:C138"/>
    <mergeCell ref="B139:C139"/>
    <mergeCell ref="B140:C140"/>
    <mergeCell ref="B141:C141"/>
    <mergeCell ref="B136:C136"/>
    <mergeCell ref="B137:C137"/>
    <mergeCell ref="B126:C126"/>
    <mergeCell ref="B127:C127"/>
    <mergeCell ref="B128:C128"/>
    <mergeCell ref="B129:C129"/>
    <mergeCell ref="B134:C134"/>
    <mergeCell ref="B135:C135"/>
    <mergeCell ref="B124:C124"/>
    <mergeCell ref="B125:C125"/>
    <mergeCell ref="B114:C114"/>
    <mergeCell ref="B115:C115"/>
    <mergeCell ref="B47:C47"/>
    <mergeCell ref="B48:C48"/>
    <mergeCell ref="B49:C49"/>
    <mergeCell ref="B50:C50"/>
    <mergeCell ref="B32:C32"/>
    <mergeCell ref="B33:C33"/>
    <mergeCell ref="B37:C37"/>
    <mergeCell ref="B38:C38"/>
    <mergeCell ref="B39:C39"/>
    <mergeCell ref="B40:C40"/>
    <mergeCell ref="B43:C43"/>
    <mergeCell ref="B44:C44"/>
    <mergeCell ref="B45:C45"/>
    <mergeCell ref="B46:C46"/>
    <mergeCell ref="B41:C41"/>
    <mergeCell ref="B42:C42"/>
    <mergeCell ref="B51:C51"/>
    <mergeCell ref="B52:C52"/>
    <mergeCell ref="B58:C58"/>
    <mergeCell ref="B59:C59"/>
    <mergeCell ref="B60:C60"/>
    <mergeCell ref="B61:C61"/>
    <mergeCell ref="B66:C66"/>
    <mergeCell ref="B67:C67"/>
    <mergeCell ref="B68:C68"/>
    <mergeCell ref="B64:C64"/>
    <mergeCell ref="B65:C65"/>
    <mergeCell ref="B54:C54"/>
    <mergeCell ref="B55:C55"/>
    <mergeCell ref="B53:C53"/>
    <mergeCell ref="B119:C119"/>
    <mergeCell ref="B120:C120"/>
    <mergeCell ref="B122:C122"/>
    <mergeCell ref="B112:C112"/>
    <mergeCell ref="B113:C113"/>
    <mergeCell ref="B102:C102"/>
    <mergeCell ref="B103:C103"/>
    <mergeCell ref="B104:C104"/>
    <mergeCell ref="B105:C105"/>
    <mergeCell ref="B110:C110"/>
    <mergeCell ref="B111:C111"/>
    <mergeCell ref="B98:C98"/>
    <mergeCell ref="B99:C99"/>
    <mergeCell ref="B106:C106"/>
    <mergeCell ref="B107:C107"/>
    <mergeCell ref="B108:C108"/>
    <mergeCell ref="B109:C109"/>
    <mergeCell ref="B116:C116"/>
    <mergeCell ref="B117:C117"/>
    <mergeCell ref="B118:C118"/>
    <mergeCell ref="B100:C100"/>
    <mergeCell ref="B101:C101"/>
    <mergeCell ref="B142:C142"/>
    <mergeCell ref="B143:C143"/>
    <mergeCell ref="B144:C144"/>
    <mergeCell ref="B145:C145"/>
    <mergeCell ref="B146:C146"/>
    <mergeCell ref="B147:C147"/>
    <mergeCell ref="B123:C123"/>
    <mergeCell ref="B121:K121"/>
    <mergeCell ref="B130:C130"/>
    <mergeCell ref="B131:C131"/>
    <mergeCell ref="B132:C132"/>
    <mergeCell ref="B133:C133"/>
  </mergeCells>
  <hyperlinks>
    <hyperlink ref="I6" r:id="rId1"/>
  </hyperlinks>
  <pageMargins left="0.7" right="0.7" top="0.75" bottom="0.75" header="0.3" footer="0.3"/>
  <pageSetup paperSize="9" scale="76" fitToHeight="0" orientation="landscape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Под старину</vt:lpstr>
      <vt:lpstr>Ручки-скобы</vt:lpstr>
      <vt:lpstr>Петли</vt:lpstr>
      <vt:lpstr>Задвижки</vt:lpstr>
      <vt:lpstr>Кронштейн забора</vt:lpstr>
      <vt:lpstr>Крепеж кабеля обогрева кровли</vt:lpstr>
      <vt:lpstr>Фиксаторы для арматуры</vt:lpstr>
      <vt:lpstr>Заглушки для труб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Сбыт</dc:creator>
  <cp:lastModifiedBy>user</cp:lastModifiedBy>
  <cp:lastPrinted>2024-03-12T07:55:57Z</cp:lastPrinted>
  <dcterms:created xsi:type="dcterms:W3CDTF">2013-11-14T08:31:21Z</dcterms:created>
  <dcterms:modified xsi:type="dcterms:W3CDTF">2024-04-26T06:55:04Z</dcterms:modified>
</cp:coreProperties>
</file>