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My\Сайт noez-zavod.ru\Прайс\_На сайт\"/>
    </mc:Choice>
  </mc:AlternateContent>
  <bookViews>
    <workbookView xWindow="0" yWindow="1020" windowWidth="15570" windowHeight="7170" tabRatio="881"/>
  </bookViews>
  <sheets>
    <sheet name="Под старину" sheetId="14" r:id="rId1"/>
    <sheet name="Ручки-скобы" sheetId="16" r:id="rId2"/>
    <sheet name="Петли" sheetId="17" r:id="rId3"/>
    <sheet name="Задвижки" sheetId="18" r:id="rId4"/>
    <sheet name="Кронштейн забора" sheetId="19" r:id="rId5"/>
    <sheet name="Заглушки для труб" sheetId="22" r:id="rId6"/>
    <sheet name="Фиксаторы для арматуры" sheetId="21" r:id="rId7"/>
    <sheet name="Крепеж кабеля обогрева кровли" sheetId="20" r:id="rId8"/>
  </sheets>
  <calcPr calcId="162913"/>
</workbook>
</file>

<file path=xl/calcChain.xml><?xml version="1.0" encoding="utf-8"?>
<calcChain xmlns="http://schemas.openxmlformats.org/spreadsheetml/2006/main">
  <c r="F14" i="19" l="1"/>
  <c r="G14" i="19"/>
  <c r="H14" i="19"/>
  <c r="I14" i="19"/>
  <c r="J14" i="19"/>
  <c r="I176" i="14"/>
  <c r="H176" i="14"/>
  <c r="G176" i="14"/>
  <c r="F176" i="14"/>
  <c r="E176" i="14"/>
  <c r="I177" i="14"/>
  <c r="H177" i="14"/>
  <c r="G177" i="14"/>
  <c r="F177" i="14"/>
  <c r="E177" i="14"/>
  <c r="I175" i="14"/>
  <c r="H175" i="14"/>
  <c r="G175" i="14"/>
  <c r="F175" i="14"/>
  <c r="E175" i="14"/>
  <c r="E14" i="14"/>
  <c r="F14" i="14"/>
  <c r="G14" i="14"/>
  <c r="H14" i="14"/>
  <c r="I14" i="14"/>
  <c r="M14" i="14"/>
  <c r="E134" i="14"/>
  <c r="F134" i="14"/>
  <c r="G134" i="14"/>
  <c r="H134" i="14"/>
  <c r="I134" i="14"/>
  <c r="E135" i="14"/>
  <c r="F135" i="14"/>
  <c r="G135" i="14"/>
  <c r="H135" i="14"/>
  <c r="I135" i="14"/>
  <c r="E136" i="14"/>
  <c r="F136" i="14"/>
  <c r="G136" i="14"/>
  <c r="H136" i="14"/>
  <c r="I136" i="14"/>
  <c r="E137" i="14"/>
  <c r="F137" i="14"/>
  <c r="G137" i="14"/>
  <c r="H137" i="14"/>
  <c r="I137" i="14"/>
  <c r="E138" i="14"/>
  <c r="F138" i="14"/>
  <c r="G138" i="14"/>
  <c r="H138" i="14"/>
  <c r="I138" i="14"/>
  <c r="E139" i="14"/>
  <c r="F139" i="14"/>
  <c r="G139" i="14"/>
  <c r="H139" i="14"/>
  <c r="I139" i="14"/>
  <c r="I133" i="14"/>
  <c r="H133" i="14"/>
  <c r="G133" i="14"/>
  <c r="F133" i="14"/>
  <c r="E133" i="14"/>
  <c r="E121" i="14" l="1"/>
  <c r="F121" i="14"/>
  <c r="G121" i="14"/>
  <c r="H121" i="14"/>
  <c r="I121" i="14"/>
  <c r="E122" i="14"/>
  <c r="F122" i="14"/>
  <c r="G122" i="14"/>
  <c r="H122" i="14"/>
  <c r="I122" i="14"/>
  <c r="E123" i="14"/>
  <c r="F123" i="14"/>
  <c r="G123" i="14"/>
  <c r="H123" i="14"/>
  <c r="I123" i="14"/>
  <c r="E124" i="14"/>
  <c r="F124" i="14"/>
  <c r="G124" i="14"/>
  <c r="H124" i="14"/>
  <c r="I124" i="14"/>
  <c r="E125" i="14"/>
  <c r="F125" i="14"/>
  <c r="G125" i="14"/>
  <c r="H125" i="14"/>
  <c r="I125" i="14"/>
  <c r="E126" i="14"/>
  <c r="F126" i="14"/>
  <c r="G126" i="14"/>
  <c r="H126" i="14"/>
  <c r="I126" i="14"/>
  <c r="E127" i="14"/>
  <c r="F127" i="14"/>
  <c r="G127" i="14"/>
  <c r="H127" i="14"/>
  <c r="I127" i="14"/>
  <c r="E128" i="14"/>
  <c r="F128" i="14"/>
  <c r="G128" i="14"/>
  <c r="H128" i="14"/>
  <c r="I128" i="14"/>
  <c r="E129" i="14"/>
  <c r="F129" i="14"/>
  <c r="G129" i="14"/>
  <c r="H129" i="14"/>
  <c r="I129" i="14"/>
  <c r="E130" i="14"/>
  <c r="F130" i="14"/>
  <c r="G130" i="14"/>
  <c r="H130" i="14"/>
  <c r="I130" i="14"/>
  <c r="E131" i="14"/>
  <c r="F131" i="14"/>
  <c r="G131" i="14"/>
  <c r="H131" i="14"/>
  <c r="I131" i="14"/>
  <c r="M120" i="14"/>
  <c r="I120" i="14"/>
  <c r="H120" i="14"/>
  <c r="G120" i="14"/>
  <c r="F120" i="14"/>
  <c r="E120" i="14"/>
  <c r="I118" i="14"/>
  <c r="H118" i="14"/>
  <c r="G118" i="14"/>
  <c r="F118" i="14"/>
  <c r="E118" i="14"/>
  <c r="I117" i="14"/>
  <c r="H117" i="14"/>
  <c r="G117" i="14"/>
  <c r="F117" i="14"/>
  <c r="E117" i="14"/>
  <c r="I116" i="14"/>
  <c r="H116" i="14"/>
  <c r="G116" i="14"/>
  <c r="F116" i="14"/>
  <c r="E116" i="14"/>
  <c r="I115" i="14"/>
  <c r="H115" i="14"/>
  <c r="G115" i="14"/>
  <c r="F115" i="14"/>
  <c r="E115" i="14"/>
  <c r="I114" i="14"/>
  <c r="H114" i="14"/>
  <c r="G114" i="14"/>
  <c r="F114" i="14"/>
  <c r="E114" i="14"/>
  <c r="I14" i="20" l="1"/>
  <c r="H14" i="20"/>
  <c r="G14" i="20"/>
  <c r="F14" i="20"/>
  <c r="E14" i="20"/>
  <c r="I13" i="20"/>
  <c r="H13" i="20"/>
  <c r="G13" i="20"/>
  <c r="F13" i="20"/>
  <c r="E13" i="20"/>
  <c r="J21" i="19"/>
  <c r="I21" i="19"/>
  <c r="H21" i="19"/>
  <c r="G21" i="19"/>
  <c r="F21" i="19"/>
  <c r="J20" i="19"/>
  <c r="I20" i="19"/>
  <c r="H20" i="19"/>
  <c r="G20" i="19"/>
  <c r="F20" i="19"/>
  <c r="J18" i="19"/>
  <c r="I18" i="19"/>
  <c r="H18" i="19"/>
  <c r="G18" i="19"/>
  <c r="F18" i="19"/>
  <c r="J17" i="19"/>
  <c r="I17" i="19"/>
  <c r="H17" i="19"/>
  <c r="G17" i="19"/>
  <c r="F17" i="19"/>
  <c r="J15" i="19"/>
  <c r="I15" i="19"/>
  <c r="H15" i="19"/>
  <c r="G15" i="19"/>
  <c r="F15" i="19"/>
  <c r="G79" i="18"/>
  <c r="I81" i="18"/>
  <c r="H81" i="18"/>
  <c r="G81" i="18"/>
  <c r="F81" i="18"/>
  <c r="E81" i="18"/>
  <c r="I80" i="18"/>
  <c r="H80" i="18"/>
  <c r="G80" i="18"/>
  <c r="F80" i="18"/>
  <c r="E80" i="18"/>
  <c r="I79" i="18"/>
  <c r="H79" i="18"/>
  <c r="F79" i="18"/>
  <c r="E79" i="18"/>
  <c r="I78" i="18"/>
  <c r="H78" i="18"/>
  <c r="G78" i="18"/>
  <c r="F78" i="18"/>
  <c r="E78" i="18"/>
  <c r="I77" i="18"/>
  <c r="H77" i="18"/>
  <c r="G77" i="18"/>
  <c r="F77" i="18"/>
  <c r="E77" i="18"/>
  <c r="I76" i="18"/>
  <c r="H76" i="18"/>
  <c r="G76" i="18"/>
  <c r="F76" i="18"/>
  <c r="E76" i="18"/>
  <c r="K75" i="18"/>
  <c r="I75" i="18"/>
  <c r="H75" i="18"/>
  <c r="G75" i="18"/>
  <c r="F75" i="18"/>
  <c r="E75" i="18"/>
  <c r="I74" i="18"/>
  <c r="H74" i="18"/>
  <c r="G74" i="18"/>
  <c r="F74" i="18"/>
  <c r="E74" i="18"/>
  <c r="I73" i="18"/>
  <c r="H73" i="18"/>
  <c r="G73" i="18"/>
  <c r="F73" i="18"/>
  <c r="E73" i="18"/>
  <c r="I72" i="18"/>
  <c r="H72" i="18"/>
  <c r="G72" i="18"/>
  <c r="F72" i="18"/>
  <c r="E72" i="18"/>
  <c r="I71" i="18"/>
  <c r="H71" i="18"/>
  <c r="G71" i="18"/>
  <c r="F71" i="18"/>
  <c r="E71" i="18"/>
  <c r="I70" i="18"/>
  <c r="H70" i="18"/>
  <c r="G70" i="18"/>
  <c r="F70" i="18"/>
  <c r="E70" i="18"/>
  <c r="I69" i="18"/>
  <c r="H69" i="18"/>
  <c r="G69" i="18"/>
  <c r="F69" i="18"/>
  <c r="E69" i="18"/>
  <c r="I68" i="18"/>
  <c r="H68" i="18"/>
  <c r="G68" i="18"/>
  <c r="F68" i="18"/>
  <c r="E68" i="18"/>
  <c r="I67" i="18"/>
  <c r="H67" i="18"/>
  <c r="G67" i="18"/>
  <c r="F67" i="18"/>
  <c r="E67" i="18"/>
  <c r="I66" i="18"/>
  <c r="H66" i="18"/>
  <c r="G66" i="18"/>
  <c r="F66" i="18"/>
  <c r="E66" i="18"/>
  <c r="I65" i="18"/>
  <c r="H65" i="18"/>
  <c r="G65" i="18"/>
  <c r="F65" i="18"/>
  <c r="E65" i="18"/>
  <c r="I63" i="18"/>
  <c r="H63" i="18"/>
  <c r="G63" i="18"/>
  <c r="F63" i="18"/>
  <c r="E63" i="18"/>
  <c r="I62" i="18"/>
  <c r="H62" i="18"/>
  <c r="G62" i="18"/>
  <c r="F62" i="18"/>
  <c r="E62" i="18"/>
  <c r="I61" i="18"/>
  <c r="H61" i="18"/>
  <c r="G61" i="18"/>
  <c r="F61" i="18"/>
  <c r="E61" i="18"/>
  <c r="I56" i="18"/>
  <c r="H56" i="18"/>
  <c r="G56" i="18"/>
  <c r="F56" i="18"/>
  <c r="E56" i="18"/>
  <c r="I52" i="18"/>
  <c r="H52" i="18"/>
  <c r="G52" i="18"/>
  <c r="F52" i="18"/>
  <c r="E52" i="18"/>
  <c r="I47" i="18"/>
  <c r="H47" i="18"/>
  <c r="G47" i="18"/>
  <c r="F47" i="18"/>
  <c r="E47" i="18"/>
  <c r="I46" i="18"/>
  <c r="H46" i="18"/>
  <c r="G46" i="18"/>
  <c r="F46" i="18"/>
  <c r="E46" i="18"/>
  <c r="I45" i="18"/>
  <c r="H45" i="18"/>
  <c r="G45" i="18"/>
  <c r="F45" i="18"/>
  <c r="E45" i="18"/>
  <c r="I41" i="18"/>
  <c r="H41" i="18"/>
  <c r="G41" i="18"/>
  <c r="F41" i="18"/>
  <c r="E41" i="18"/>
  <c r="I40" i="18"/>
  <c r="H40" i="18"/>
  <c r="G40" i="18"/>
  <c r="F40" i="18"/>
  <c r="E40" i="18"/>
  <c r="I39" i="18"/>
  <c r="H39" i="18"/>
  <c r="G39" i="18"/>
  <c r="F39" i="18"/>
  <c r="E39" i="18"/>
  <c r="I35" i="18"/>
  <c r="H35" i="18"/>
  <c r="G35" i="18"/>
  <c r="F35" i="18"/>
  <c r="E35" i="18"/>
  <c r="I34" i="18"/>
  <c r="H34" i="18"/>
  <c r="G34" i="18"/>
  <c r="F34" i="18"/>
  <c r="E34" i="18"/>
  <c r="I33" i="18"/>
  <c r="H33" i="18"/>
  <c r="G33" i="18"/>
  <c r="F33" i="18"/>
  <c r="E33" i="18"/>
  <c r="I28" i="18"/>
  <c r="H28" i="18"/>
  <c r="G28" i="18"/>
  <c r="F28" i="18"/>
  <c r="E28" i="18"/>
  <c r="I27" i="18"/>
  <c r="H27" i="18"/>
  <c r="G27" i="18"/>
  <c r="F27" i="18"/>
  <c r="E27" i="18"/>
  <c r="I26" i="18"/>
  <c r="H26" i="18"/>
  <c r="G26" i="18"/>
  <c r="F26" i="18"/>
  <c r="E26" i="18"/>
  <c r="I22" i="18"/>
  <c r="H22" i="18"/>
  <c r="G22" i="18"/>
  <c r="F22" i="18"/>
  <c r="E22" i="18"/>
  <c r="I21" i="18"/>
  <c r="H21" i="18"/>
  <c r="G21" i="18"/>
  <c r="F21" i="18"/>
  <c r="E21" i="18"/>
  <c r="I20" i="18"/>
  <c r="H20" i="18"/>
  <c r="G20" i="18"/>
  <c r="F20" i="18"/>
  <c r="E20" i="18"/>
  <c r="I15" i="18"/>
  <c r="H15" i="18"/>
  <c r="G15" i="18"/>
  <c r="F15" i="18"/>
  <c r="E15" i="18"/>
  <c r="I14" i="18"/>
  <c r="H14" i="18"/>
  <c r="G14" i="18"/>
  <c r="F14" i="18"/>
  <c r="E14" i="18"/>
  <c r="I13" i="18"/>
  <c r="H13" i="18"/>
  <c r="G13" i="18"/>
  <c r="F13" i="18"/>
  <c r="E13" i="18"/>
  <c r="H88" i="14"/>
  <c r="I33" i="17"/>
  <c r="H33" i="17"/>
  <c r="G33" i="17"/>
  <c r="F33" i="17"/>
  <c r="E33" i="17"/>
  <c r="I32" i="17"/>
  <c r="H32" i="17"/>
  <c r="G32" i="17"/>
  <c r="F32" i="17"/>
  <c r="E32" i="17"/>
  <c r="I31" i="17"/>
  <c r="H31" i="17"/>
  <c r="G31" i="17"/>
  <c r="F31" i="17"/>
  <c r="E31" i="17"/>
  <c r="I27" i="17"/>
  <c r="H27" i="17"/>
  <c r="G27" i="17"/>
  <c r="F27" i="17"/>
  <c r="E27" i="17"/>
  <c r="I26" i="17"/>
  <c r="H26" i="17"/>
  <c r="G26" i="17"/>
  <c r="F26" i="17"/>
  <c r="E26" i="17"/>
  <c r="I25" i="17"/>
  <c r="H25" i="17"/>
  <c r="G25" i="17"/>
  <c r="F25" i="17"/>
  <c r="E25" i="17"/>
  <c r="I21" i="17"/>
  <c r="H21" i="17"/>
  <c r="G21" i="17"/>
  <c r="F21" i="17"/>
  <c r="E21" i="17"/>
  <c r="I20" i="17"/>
  <c r="H20" i="17"/>
  <c r="G20" i="17"/>
  <c r="F20" i="17"/>
  <c r="E20" i="17"/>
  <c r="I19" i="17"/>
  <c r="H19" i="17"/>
  <c r="G19" i="17"/>
  <c r="F19" i="17"/>
  <c r="E19" i="17"/>
  <c r="I15" i="17"/>
  <c r="H15" i="17"/>
  <c r="G15" i="17"/>
  <c r="F15" i="17"/>
  <c r="E15" i="17"/>
  <c r="I14" i="17"/>
  <c r="H14" i="17"/>
  <c r="G14" i="17"/>
  <c r="F14" i="17"/>
  <c r="E14" i="17"/>
  <c r="I13" i="17"/>
  <c r="H13" i="17"/>
  <c r="G13" i="17"/>
  <c r="F13" i="17"/>
  <c r="E13" i="17"/>
  <c r="I42" i="16"/>
  <c r="H42" i="16"/>
  <c r="G42" i="16"/>
  <c r="F42" i="16"/>
  <c r="E42" i="16"/>
  <c r="I41" i="16"/>
  <c r="H41" i="16"/>
  <c r="G41" i="16"/>
  <c r="F41" i="16"/>
  <c r="E41" i="16"/>
  <c r="I40" i="16"/>
  <c r="H40" i="16"/>
  <c r="G40" i="16"/>
  <c r="F40" i="16"/>
  <c r="E40" i="16"/>
  <c r="I39" i="16"/>
  <c r="H39" i="16"/>
  <c r="G39" i="16"/>
  <c r="F39" i="16"/>
  <c r="E39" i="16"/>
  <c r="I38" i="16"/>
  <c r="H38" i="16"/>
  <c r="G38" i="16"/>
  <c r="F38" i="16"/>
  <c r="E38" i="16"/>
  <c r="I37" i="16"/>
  <c r="H37" i="16"/>
  <c r="G37" i="16"/>
  <c r="F37" i="16"/>
  <c r="E37" i="16"/>
  <c r="I36" i="16"/>
  <c r="H36" i="16"/>
  <c r="G36" i="16"/>
  <c r="F36" i="16"/>
  <c r="E36" i="16"/>
  <c r="I35" i="16"/>
  <c r="H35" i="16"/>
  <c r="G35" i="16"/>
  <c r="F35" i="16"/>
  <c r="E35" i="16"/>
  <c r="I31" i="16"/>
  <c r="H31" i="16"/>
  <c r="G31" i="16"/>
  <c r="F31" i="16"/>
  <c r="E31" i="16"/>
  <c r="I29" i="16"/>
  <c r="H29" i="16"/>
  <c r="G29" i="16"/>
  <c r="F29" i="16"/>
  <c r="E29" i="16"/>
  <c r="I28" i="16"/>
  <c r="H28" i="16"/>
  <c r="G28" i="16"/>
  <c r="F28" i="16"/>
  <c r="E28" i="16"/>
  <c r="I27" i="16"/>
  <c r="H27" i="16"/>
  <c r="G27" i="16"/>
  <c r="F27" i="16"/>
  <c r="E27" i="16"/>
  <c r="I26" i="16"/>
  <c r="H26" i="16"/>
  <c r="G26" i="16"/>
  <c r="F26" i="16"/>
  <c r="E26" i="16"/>
  <c r="I25" i="16"/>
  <c r="H25" i="16"/>
  <c r="G25" i="16"/>
  <c r="F25" i="16"/>
  <c r="E25" i="16"/>
  <c r="I24" i="16"/>
  <c r="H24" i="16"/>
  <c r="G24" i="16"/>
  <c r="F24" i="16"/>
  <c r="E24" i="16"/>
  <c r="I23" i="16"/>
  <c r="H23" i="16"/>
  <c r="G23" i="16"/>
  <c r="F23" i="16"/>
  <c r="E23" i="16"/>
  <c r="I22" i="16"/>
  <c r="H22" i="16"/>
  <c r="G22" i="16"/>
  <c r="F22" i="16"/>
  <c r="E22" i="16"/>
  <c r="I21" i="16"/>
  <c r="H21" i="16"/>
  <c r="G21" i="16"/>
  <c r="F21" i="16"/>
  <c r="E21" i="16"/>
  <c r="I20" i="16"/>
  <c r="H20" i="16"/>
  <c r="G20" i="16"/>
  <c r="F20" i="16"/>
  <c r="E20" i="16"/>
  <c r="I19" i="16"/>
  <c r="H19" i="16"/>
  <c r="G19" i="16"/>
  <c r="F19" i="16"/>
  <c r="E19" i="16"/>
  <c r="I18" i="16"/>
  <c r="H18" i="16"/>
  <c r="G18" i="16"/>
  <c r="F18" i="16"/>
  <c r="E18" i="16"/>
  <c r="I17" i="16"/>
  <c r="H17" i="16"/>
  <c r="G17" i="16"/>
  <c r="F17" i="16"/>
  <c r="E17" i="16"/>
  <c r="I16" i="16"/>
  <c r="H16" i="16"/>
  <c r="G16" i="16"/>
  <c r="F16" i="16"/>
  <c r="E16" i="16"/>
  <c r="I15" i="16"/>
  <c r="H15" i="16"/>
  <c r="G15" i="16"/>
  <c r="F15" i="16"/>
  <c r="E15" i="16"/>
  <c r="I14" i="16"/>
  <c r="H14" i="16"/>
  <c r="G14" i="16"/>
  <c r="F14" i="16"/>
  <c r="E14" i="16"/>
  <c r="I13" i="16"/>
  <c r="H13" i="16"/>
  <c r="G13" i="16"/>
  <c r="F13" i="16"/>
  <c r="E13" i="16"/>
  <c r="M285" i="14"/>
  <c r="M286" i="14"/>
  <c r="M284" i="14"/>
  <c r="M280" i="14"/>
  <c r="M281" i="14"/>
  <c r="M282" i="14"/>
  <c r="M279" i="14"/>
  <c r="M267" i="14"/>
  <c r="M268" i="14"/>
  <c r="M269" i="14"/>
  <c r="M270" i="14"/>
  <c r="M271" i="14"/>
  <c r="M272" i="14"/>
  <c r="M273" i="14"/>
  <c r="M274" i="14"/>
  <c r="M275" i="14"/>
  <c r="M276" i="14"/>
  <c r="M277" i="14"/>
  <c r="M266" i="14"/>
  <c r="M255" i="14"/>
  <c r="M256" i="14"/>
  <c r="M257" i="14"/>
  <c r="M258" i="14"/>
  <c r="M259" i="14"/>
  <c r="M260" i="14"/>
  <c r="M261" i="14"/>
  <c r="M262" i="14"/>
  <c r="M263" i="14"/>
  <c r="M264" i="14"/>
  <c r="M254" i="14"/>
  <c r="M253" i="14"/>
  <c r="M252" i="14"/>
  <c r="M251" i="14"/>
  <c r="M250" i="14"/>
  <c r="M249" i="14"/>
  <c r="M248" i="14"/>
  <c r="M247" i="14"/>
  <c r="M246" i="14"/>
  <c r="M245" i="14"/>
  <c r="M244" i="14"/>
  <c r="M243" i="14"/>
  <c r="M242" i="14"/>
  <c r="M241" i="14"/>
  <c r="M240" i="14"/>
  <c r="M239" i="14"/>
  <c r="M237" i="14"/>
  <c r="M236" i="14"/>
  <c r="M235" i="14"/>
  <c r="M234" i="14"/>
  <c r="M233" i="14"/>
  <c r="M232" i="14"/>
  <c r="M231" i="14"/>
  <c r="M230" i="14"/>
  <c r="M222" i="14"/>
  <c r="M223" i="14"/>
  <c r="M224" i="14"/>
  <c r="M225" i="14"/>
  <c r="M226" i="14"/>
  <c r="M227" i="14"/>
  <c r="M228" i="14"/>
  <c r="M221" i="14"/>
  <c r="M210" i="14"/>
  <c r="M211" i="14"/>
  <c r="M212" i="14"/>
  <c r="M213" i="14"/>
  <c r="M214" i="14"/>
  <c r="M215" i="14"/>
  <c r="M216" i="14"/>
  <c r="M217" i="14"/>
  <c r="M218" i="14"/>
  <c r="M219" i="14"/>
  <c r="M209" i="14"/>
  <c r="M180" i="14"/>
  <c r="M181" i="14"/>
  <c r="M182" i="14"/>
  <c r="M183" i="14"/>
  <c r="M184" i="14"/>
  <c r="M185" i="14"/>
  <c r="M186" i="14"/>
  <c r="M187" i="14"/>
  <c r="M188" i="14"/>
  <c r="M189" i="14"/>
  <c r="M190" i="14"/>
  <c r="M191" i="14"/>
  <c r="M192" i="14"/>
  <c r="M193" i="14"/>
  <c r="M194" i="14"/>
  <c r="M195" i="14"/>
  <c r="M196" i="14"/>
  <c r="M197" i="14"/>
  <c r="M198" i="14"/>
  <c r="M199" i="14"/>
  <c r="M200" i="14"/>
  <c r="M201" i="14"/>
  <c r="M202" i="14"/>
  <c r="M203" i="14"/>
  <c r="M204" i="14"/>
  <c r="M205" i="14"/>
  <c r="M206" i="14"/>
  <c r="M207" i="14"/>
  <c r="M179" i="14"/>
  <c r="M169" i="14"/>
  <c r="M170" i="14"/>
  <c r="M171" i="14"/>
  <c r="M172" i="14"/>
  <c r="M173" i="14"/>
  <c r="M168" i="14"/>
  <c r="M166" i="14"/>
  <c r="M165" i="14"/>
  <c r="M164" i="14"/>
  <c r="M162" i="14"/>
  <c r="M161" i="14"/>
  <c r="M160" i="14"/>
  <c r="M159" i="14"/>
  <c r="M150" i="14"/>
  <c r="M151" i="14"/>
  <c r="M152" i="14"/>
  <c r="M153" i="14"/>
  <c r="M154" i="14"/>
  <c r="M155" i="14"/>
  <c r="M156" i="14"/>
  <c r="M157" i="14"/>
  <c r="M149" i="14"/>
  <c r="M146" i="14"/>
  <c r="M144" i="14"/>
  <c r="M143" i="14"/>
  <c r="M141" i="14"/>
  <c r="M101" i="14"/>
  <c r="M102" i="14"/>
  <c r="M103" i="14"/>
  <c r="M104" i="14"/>
  <c r="M105" i="14"/>
  <c r="M106" i="14"/>
  <c r="M107" i="14"/>
  <c r="M108" i="14"/>
  <c r="M109" i="14"/>
  <c r="M110" i="14"/>
  <c r="M111" i="14"/>
  <c r="M112" i="14"/>
  <c r="M100" i="14"/>
  <c r="M98" i="14"/>
  <c r="M97" i="14"/>
  <c r="M95" i="14"/>
  <c r="M94" i="14"/>
  <c r="M92" i="14"/>
  <c r="M90" i="14"/>
  <c r="M88" i="14"/>
  <c r="M87" i="14"/>
  <c r="M85" i="14"/>
  <c r="M82" i="14"/>
  <c r="M83" i="14"/>
  <c r="M81" i="14"/>
  <c r="M79" i="14"/>
  <c r="M74" i="14"/>
  <c r="M75" i="14"/>
  <c r="M76" i="14"/>
  <c r="M77" i="14"/>
  <c r="M73" i="14"/>
  <c r="M56" i="14"/>
  <c r="M57" i="14"/>
  <c r="M58" i="14"/>
  <c r="M59" i="14"/>
  <c r="M60" i="14"/>
  <c r="M61" i="14"/>
  <c r="M62" i="14"/>
  <c r="M63" i="14"/>
  <c r="M64" i="14"/>
  <c r="M65" i="14"/>
  <c r="M66" i="14"/>
  <c r="M67" i="14"/>
  <c r="M68" i="14"/>
  <c r="M69" i="14"/>
  <c r="M70" i="14"/>
  <c r="M71" i="14"/>
  <c r="M55" i="14"/>
  <c r="M52" i="14"/>
  <c r="M51" i="14"/>
  <c r="M47" i="14"/>
  <c r="M48" i="14"/>
  <c r="M49" i="14"/>
  <c r="M46" i="14"/>
  <c r="M43" i="14"/>
  <c r="M41" i="14"/>
  <c r="M37" i="14"/>
  <c r="M38" i="14"/>
  <c r="M39" i="14"/>
  <c r="M36" i="14"/>
  <c r="M35" i="14"/>
  <c r="M34" i="14"/>
  <c r="M32" i="14"/>
  <c r="M31" i="14"/>
  <c r="M30" i="14"/>
  <c r="M27" i="14"/>
  <c r="M28" i="14"/>
  <c r="M26" i="14"/>
  <c r="M23" i="14"/>
  <c r="M24" i="14"/>
  <c r="M22" i="14"/>
  <c r="M15" i="14"/>
  <c r="M16" i="14"/>
  <c r="M17" i="14"/>
  <c r="M18" i="14"/>
  <c r="M19" i="14"/>
  <c r="M20" i="14"/>
  <c r="I92" i="14"/>
  <c r="H92" i="14"/>
  <c r="G92" i="14"/>
  <c r="F92" i="14"/>
  <c r="E92" i="14"/>
  <c r="E264" i="14"/>
  <c r="F264" i="14"/>
  <c r="G264" i="14"/>
  <c r="H264" i="14"/>
  <c r="I264" i="14"/>
  <c r="E263" i="14"/>
  <c r="F263" i="14"/>
  <c r="G263" i="14"/>
  <c r="H263" i="14"/>
  <c r="I263" i="14"/>
  <c r="E262" i="14"/>
  <c r="F262" i="14"/>
  <c r="G262" i="14"/>
  <c r="H262" i="14"/>
  <c r="I262" i="14"/>
  <c r="E261" i="14"/>
  <c r="F261" i="14"/>
  <c r="G261" i="14"/>
  <c r="H261" i="14"/>
  <c r="I261" i="14"/>
  <c r="E260" i="14"/>
  <c r="F260" i="14"/>
  <c r="G260" i="14"/>
  <c r="H260" i="14"/>
  <c r="I260" i="14"/>
  <c r="E259" i="14"/>
  <c r="F259" i="14"/>
  <c r="G259" i="14"/>
  <c r="H259" i="14"/>
  <c r="I259" i="14"/>
  <c r="E258" i="14"/>
  <c r="F258" i="14"/>
  <c r="G258" i="14"/>
  <c r="H258" i="14"/>
  <c r="I258" i="14"/>
  <c r="E257" i="14"/>
  <c r="F257" i="14"/>
  <c r="G257" i="14"/>
  <c r="H257" i="14"/>
  <c r="I257" i="14"/>
  <c r="E256" i="14"/>
  <c r="F256" i="14"/>
  <c r="G256" i="14"/>
  <c r="H256" i="14"/>
  <c r="I256" i="14"/>
  <c r="E255" i="14"/>
  <c r="F255" i="14"/>
  <c r="G255" i="14"/>
  <c r="H255" i="14"/>
  <c r="I255" i="14"/>
  <c r="E254" i="14"/>
  <c r="F254" i="14"/>
  <c r="G254" i="14"/>
  <c r="H254" i="14"/>
  <c r="I254" i="14"/>
  <c r="E253" i="14"/>
  <c r="F253" i="14"/>
  <c r="G253" i="14"/>
  <c r="H253" i="14"/>
  <c r="I253" i="14"/>
  <c r="E252" i="14"/>
  <c r="F252" i="14"/>
  <c r="G252" i="14"/>
  <c r="H252" i="14"/>
  <c r="I252" i="14"/>
  <c r="E251" i="14"/>
  <c r="F251" i="14"/>
  <c r="G251" i="14"/>
  <c r="H251" i="14"/>
  <c r="I251" i="14"/>
  <c r="E250" i="14"/>
  <c r="F250" i="14"/>
  <c r="G250" i="14"/>
  <c r="H250" i="14"/>
  <c r="I250" i="14"/>
  <c r="E249" i="14"/>
  <c r="F249" i="14"/>
  <c r="G249" i="14"/>
  <c r="H249" i="14"/>
  <c r="I249" i="14"/>
  <c r="E248" i="14"/>
  <c r="F248" i="14"/>
  <c r="G248" i="14"/>
  <c r="H248" i="14"/>
  <c r="I248" i="14"/>
  <c r="E247" i="14"/>
  <c r="F247" i="14"/>
  <c r="G247" i="14"/>
  <c r="H247" i="14"/>
  <c r="I247" i="14"/>
  <c r="E246" i="14"/>
  <c r="F246" i="14"/>
  <c r="G246" i="14"/>
  <c r="H246" i="14"/>
  <c r="I246" i="14"/>
  <c r="E245" i="14"/>
  <c r="F245" i="14"/>
  <c r="G245" i="14"/>
  <c r="H245" i="14"/>
  <c r="I245" i="14"/>
  <c r="E228" i="14"/>
  <c r="F228" i="14"/>
  <c r="G228" i="14"/>
  <c r="H228" i="14"/>
  <c r="I228" i="14"/>
  <c r="E222" i="14"/>
  <c r="F222" i="14"/>
  <c r="G222" i="14"/>
  <c r="H222" i="14"/>
  <c r="I222" i="14"/>
  <c r="E223" i="14"/>
  <c r="F223" i="14"/>
  <c r="G223" i="14"/>
  <c r="H223" i="14"/>
  <c r="I223" i="14"/>
  <c r="E224" i="14"/>
  <c r="F224" i="14"/>
  <c r="G224" i="14"/>
  <c r="H224" i="14"/>
  <c r="I224" i="14"/>
  <c r="E225" i="14"/>
  <c r="F225" i="14"/>
  <c r="G225" i="14"/>
  <c r="H225" i="14"/>
  <c r="I225" i="14"/>
  <c r="E226" i="14"/>
  <c r="F226" i="14"/>
  <c r="G226" i="14"/>
  <c r="H226" i="14"/>
  <c r="I226" i="14"/>
  <c r="I221" i="14"/>
  <c r="H221" i="14"/>
  <c r="G221" i="14"/>
  <c r="F221" i="14"/>
  <c r="E221" i="14"/>
  <c r="I227" i="14"/>
  <c r="H227" i="14"/>
  <c r="G227" i="14"/>
  <c r="F227" i="14"/>
  <c r="E227" i="14"/>
  <c r="E280" i="14"/>
  <c r="F280" i="14"/>
  <c r="G280" i="14"/>
  <c r="H280" i="14"/>
  <c r="I280" i="14"/>
  <c r="E281" i="14"/>
  <c r="F281" i="14"/>
  <c r="G281" i="14"/>
  <c r="H281" i="14"/>
  <c r="I281" i="14"/>
  <c r="E282" i="14"/>
  <c r="F282" i="14"/>
  <c r="G282" i="14"/>
  <c r="H282" i="14"/>
  <c r="I282" i="14"/>
  <c r="I279" i="14"/>
  <c r="H279" i="14"/>
  <c r="G279" i="14"/>
  <c r="F279" i="14"/>
  <c r="E279" i="14"/>
  <c r="E236" i="14"/>
  <c r="F236" i="14"/>
  <c r="G236" i="14"/>
  <c r="H236" i="14"/>
  <c r="I236" i="14"/>
  <c r="E235" i="14"/>
  <c r="F235" i="14"/>
  <c r="G235" i="14"/>
  <c r="H235" i="14"/>
  <c r="I235" i="14"/>
  <c r="I49" i="14"/>
  <c r="H49" i="14"/>
  <c r="G49" i="14"/>
  <c r="F49" i="14"/>
  <c r="E49" i="14"/>
  <c r="I286" i="14"/>
  <c r="H286" i="14"/>
  <c r="G286" i="14"/>
  <c r="F286" i="14"/>
  <c r="E286" i="14"/>
  <c r="E237" i="14"/>
  <c r="F237" i="14"/>
  <c r="G237" i="14"/>
  <c r="H237" i="14"/>
  <c r="I237" i="14"/>
  <c r="E20" i="14"/>
  <c r="F20" i="14"/>
  <c r="G20" i="14"/>
  <c r="H20" i="14"/>
  <c r="I20" i="14"/>
  <c r="E19" i="14"/>
  <c r="F19" i="14"/>
  <c r="G19" i="14"/>
  <c r="H19" i="14"/>
  <c r="I19" i="14"/>
  <c r="I284" i="14"/>
  <c r="H284" i="14"/>
  <c r="G284" i="14"/>
  <c r="F284" i="14"/>
  <c r="E284" i="14"/>
  <c r="E277" i="14"/>
  <c r="F277" i="14"/>
  <c r="G277" i="14"/>
  <c r="H277" i="14"/>
  <c r="I277" i="14"/>
  <c r="E276" i="14"/>
  <c r="F276" i="14"/>
  <c r="G276" i="14"/>
  <c r="H276" i="14"/>
  <c r="I276" i="14"/>
  <c r="E275" i="14"/>
  <c r="F275" i="14"/>
  <c r="G275" i="14"/>
  <c r="H275" i="14"/>
  <c r="I275" i="14"/>
  <c r="E274" i="14"/>
  <c r="F274" i="14"/>
  <c r="G274" i="14"/>
  <c r="H274" i="14"/>
  <c r="I274" i="14"/>
  <c r="E273" i="14"/>
  <c r="F273" i="14"/>
  <c r="G273" i="14"/>
  <c r="H273" i="14"/>
  <c r="I273" i="14"/>
  <c r="E272" i="14"/>
  <c r="F272" i="14"/>
  <c r="G272" i="14"/>
  <c r="H272" i="14"/>
  <c r="I272" i="14"/>
  <c r="E271" i="14"/>
  <c r="F271" i="14"/>
  <c r="G271" i="14"/>
  <c r="H271" i="14"/>
  <c r="I271" i="14"/>
  <c r="E270" i="14"/>
  <c r="F270" i="14"/>
  <c r="G270" i="14"/>
  <c r="H270" i="14"/>
  <c r="I270" i="14"/>
  <c r="E269" i="14"/>
  <c r="F269" i="14"/>
  <c r="G269" i="14"/>
  <c r="H269" i="14"/>
  <c r="I269" i="14"/>
  <c r="E268" i="14"/>
  <c r="F268" i="14"/>
  <c r="G268" i="14"/>
  <c r="H268" i="14"/>
  <c r="I268" i="14"/>
  <c r="E267" i="14"/>
  <c r="F267" i="14"/>
  <c r="G267" i="14"/>
  <c r="H267" i="14"/>
  <c r="I267" i="14"/>
  <c r="I266" i="14"/>
  <c r="H266" i="14"/>
  <c r="G266" i="14"/>
  <c r="F266" i="14"/>
  <c r="E266" i="14"/>
  <c r="E244" i="14"/>
  <c r="F244" i="14"/>
  <c r="G244" i="14"/>
  <c r="H244" i="14"/>
  <c r="I244" i="14"/>
  <c r="E243" i="14"/>
  <c r="F243" i="14"/>
  <c r="G243" i="14"/>
  <c r="H243" i="14"/>
  <c r="I243" i="14"/>
  <c r="E240" i="14"/>
  <c r="E241" i="14"/>
  <c r="E242" i="14"/>
  <c r="F242" i="14"/>
  <c r="G242" i="14"/>
  <c r="H242" i="14"/>
  <c r="I242" i="14"/>
  <c r="F241" i="14"/>
  <c r="G241" i="14"/>
  <c r="H241" i="14"/>
  <c r="I241" i="14"/>
  <c r="F240" i="14"/>
  <c r="G240" i="14"/>
  <c r="H240" i="14"/>
  <c r="I240" i="14"/>
  <c r="I239" i="14"/>
  <c r="H239" i="14"/>
  <c r="G239" i="14"/>
  <c r="F239" i="14"/>
  <c r="E239" i="14"/>
  <c r="E232" i="14"/>
  <c r="F232" i="14"/>
  <c r="G232" i="14"/>
  <c r="H232" i="14"/>
  <c r="I232" i="14"/>
  <c r="E233" i="14"/>
  <c r="F233" i="14"/>
  <c r="G233" i="14"/>
  <c r="H233" i="14"/>
  <c r="I233" i="14"/>
  <c r="E234" i="14"/>
  <c r="F234" i="14"/>
  <c r="G234" i="14"/>
  <c r="H234" i="14"/>
  <c r="I234" i="14"/>
  <c r="E231" i="14"/>
  <c r="F231" i="14"/>
  <c r="G231" i="14"/>
  <c r="H231" i="14"/>
  <c r="I231" i="14"/>
  <c r="I230" i="14"/>
  <c r="H230" i="14"/>
  <c r="G230" i="14"/>
  <c r="G219" i="14"/>
  <c r="F230" i="14"/>
  <c r="E230" i="14"/>
  <c r="E207" i="14"/>
  <c r="F207" i="14"/>
  <c r="G207" i="14"/>
  <c r="H207" i="14"/>
  <c r="I207" i="14"/>
  <c r="E206" i="14"/>
  <c r="F206" i="14"/>
  <c r="G206" i="14"/>
  <c r="H206" i="14"/>
  <c r="I206" i="14"/>
  <c r="E205" i="14"/>
  <c r="F205" i="14"/>
  <c r="G205" i="14"/>
  <c r="H205" i="14"/>
  <c r="I205" i="14"/>
  <c r="E204" i="14"/>
  <c r="F204" i="14"/>
  <c r="G204" i="14"/>
  <c r="H204" i="14"/>
  <c r="I204" i="14"/>
  <c r="E203" i="14"/>
  <c r="F203" i="14"/>
  <c r="G203" i="14"/>
  <c r="H203" i="14"/>
  <c r="I203" i="14"/>
  <c r="E202" i="14"/>
  <c r="F202" i="14"/>
  <c r="G202" i="14"/>
  <c r="H202" i="14"/>
  <c r="I202" i="14"/>
  <c r="E201" i="14"/>
  <c r="F201" i="14"/>
  <c r="G201" i="14"/>
  <c r="H201" i="14"/>
  <c r="I201" i="14"/>
  <c r="E200" i="14"/>
  <c r="F200" i="14"/>
  <c r="G200" i="14"/>
  <c r="H200" i="14"/>
  <c r="I200" i="14"/>
  <c r="E199" i="14"/>
  <c r="F199" i="14"/>
  <c r="G199" i="14"/>
  <c r="H199" i="14"/>
  <c r="I199" i="14"/>
  <c r="E198" i="14"/>
  <c r="F198" i="14"/>
  <c r="G198" i="14"/>
  <c r="H198" i="14"/>
  <c r="I198" i="14"/>
  <c r="E197" i="14"/>
  <c r="F197" i="14"/>
  <c r="G197" i="14"/>
  <c r="H197" i="14"/>
  <c r="I197" i="14"/>
  <c r="E196" i="14"/>
  <c r="F196" i="14"/>
  <c r="G196" i="14"/>
  <c r="H196" i="14"/>
  <c r="I196" i="14"/>
  <c r="E195" i="14"/>
  <c r="F195" i="14"/>
  <c r="G195" i="14"/>
  <c r="H195" i="14"/>
  <c r="I195" i="14"/>
  <c r="E194" i="14"/>
  <c r="F194" i="14"/>
  <c r="G194" i="14"/>
  <c r="H194" i="14"/>
  <c r="I194" i="14"/>
  <c r="E193" i="14"/>
  <c r="F193" i="14"/>
  <c r="G193" i="14"/>
  <c r="H193" i="14"/>
  <c r="I193" i="14"/>
  <c r="E192" i="14"/>
  <c r="F192" i="14"/>
  <c r="G192" i="14"/>
  <c r="H192" i="14"/>
  <c r="I192" i="14"/>
  <c r="E191" i="14"/>
  <c r="F191" i="14"/>
  <c r="G191" i="14"/>
  <c r="H191" i="14"/>
  <c r="I191" i="14"/>
  <c r="E190" i="14"/>
  <c r="F190" i="14"/>
  <c r="G190" i="14"/>
  <c r="H190" i="14"/>
  <c r="I190" i="14"/>
  <c r="E189" i="14"/>
  <c r="F189" i="14"/>
  <c r="G189" i="14"/>
  <c r="H189" i="14"/>
  <c r="I189" i="14"/>
  <c r="E188" i="14"/>
  <c r="F188" i="14"/>
  <c r="G188" i="14"/>
  <c r="H188" i="14"/>
  <c r="I188" i="14"/>
  <c r="E187" i="14"/>
  <c r="F187" i="14"/>
  <c r="G187" i="14"/>
  <c r="H187" i="14"/>
  <c r="I187" i="14"/>
  <c r="E186" i="14"/>
  <c r="F186" i="14"/>
  <c r="G186" i="14"/>
  <c r="H186" i="14"/>
  <c r="I186" i="14"/>
  <c r="E185" i="14"/>
  <c r="F185" i="14"/>
  <c r="G185" i="14"/>
  <c r="H185" i="14"/>
  <c r="I185" i="14"/>
  <c r="E184" i="14"/>
  <c r="F184" i="14"/>
  <c r="G184" i="14"/>
  <c r="H184" i="14"/>
  <c r="I184" i="14"/>
  <c r="E183" i="14"/>
  <c r="F183" i="14"/>
  <c r="G183" i="14"/>
  <c r="H183" i="14"/>
  <c r="I183" i="14"/>
  <c r="E182" i="14"/>
  <c r="F182" i="14"/>
  <c r="G182" i="14"/>
  <c r="H182" i="14"/>
  <c r="I182" i="14"/>
  <c r="E181" i="14"/>
  <c r="F181" i="14"/>
  <c r="G181" i="14"/>
  <c r="H181" i="14"/>
  <c r="I181" i="14"/>
  <c r="E180" i="14"/>
  <c r="F180" i="14"/>
  <c r="G180" i="14"/>
  <c r="H180" i="14"/>
  <c r="I180" i="14"/>
  <c r="I179" i="14"/>
  <c r="H179" i="14"/>
  <c r="G179" i="14"/>
  <c r="F179" i="14"/>
  <c r="E179" i="14"/>
  <c r="I157" i="14"/>
  <c r="H157" i="14"/>
  <c r="G157" i="14"/>
  <c r="F157" i="14"/>
  <c r="E157" i="14"/>
  <c r="I156" i="14"/>
  <c r="H156" i="14"/>
  <c r="G156" i="14"/>
  <c r="F156" i="14"/>
  <c r="E156" i="14"/>
  <c r="I155" i="14"/>
  <c r="H155" i="14"/>
  <c r="G155" i="14"/>
  <c r="F155" i="14"/>
  <c r="E155" i="14"/>
  <c r="I154" i="14"/>
  <c r="H154" i="14"/>
  <c r="G154" i="14"/>
  <c r="F154" i="14"/>
  <c r="E154" i="14"/>
  <c r="I153" i="14"/>
  <c r="H153" i="14"/>
  <c r="G153" i="14"/>
  <c r="F153" i="14"/>
  <c r="E153" i="14"/>
  <c r="I152" i="14"/>
  <c r="H152" i="14"/>
  <c r="G152" i="14"/>
  <c r="F152" i="14"/>
  <c r="E152" i="14"/>
  <c r="I219" i="14"/>
  <c r="H219" i="14"/>
  <c r="F219" i="14"/>
  <c r="E219" i="14"/>
  <c r="I218" i="14"/>
  <c r="H218" i="14"/>
  <c r="G218" i="14"/>
  <c r="F218" i="14"/>
  <c r="E218" i="14"/>
  <c r="I217" i="14"/>
  <c r="H217" i="14"/>
  <c r="G217" i="14"/>
  <c r="F217" i="14"/>
  <c r="E217" i="14"/>
  <c r="I216" i="14"/>
  <c r="H216" i="14"/>
  <c r="G216" i="14"/>
  <c r="F216" i="14"/>
  <c r="E216" i="14"/>
  <c r="I215" i="14"/>
  <c r="H215" i="14"/>
  <c r="G215" i="14"/>
  <c r="F215" i="14"/>
  <c r="E215" i="14"/>
  <c r="I214" i="14"/>
  <c r="H214" i="14"/>
  <c r="G214" i="14"/>
  <c r="F214" i="14"/>
  <c r="E214" i="14"/>
  <c r="I213" i="14"/>
  <c r="H213" i="14"/>
  <c r="G213" i="14"/>
  <c r="F213" i="14"/>
  <c r="E213" i="14"/>
  <c r="I212" i="14"/>
  <c r="H212" i="14"/>
  <c r="G212" i="14"/>
  <c r="F212" i="14"/>
  <c r="E212" i="14"/>
  <c r="I211" i="14"/>
  <c r="H211" i="14"/>
  <c r="G211" i="14"/>
  <c r="F211" i="14"/>
  <c r="E211" i="14"/>
  <c r="I210" i="14"/>
  <c r="H210" i="14"/>
  <c r="G210" i="14"/>
  <c r="F210" i="14"/>
  <c r="E210" i="14"/>
  <c r="I209" i="14"/>
  <c r="H209" i="14"/>
  <c r="G209" i="14"/>
  <c r="F209" i="14"/>
  <c r="E209" i="14"/>
  <c r="E173" i="14"/>
  <c r="F173" i="14"/>
  <c r="G173" i="14"/>
  <c r="H173" i="14"/>
  <c r="I173" i="14"/>
  <c r="E172" i="14"/>
  <c r="F172" i="14"/>
  <c r="G172" i="14"/>
  <c r="H172" i="14"/>
  <c r="I172" i="14"/>
  <c r="E171" i="14"/>
  <c r="F171" i="14"/>
  <c r="G171" i="14"/>
  <c r="H171" i="14"/>
  <c r="I171" i="14"/>
  <c r="I170" i="14"/>
  <c r="H170" i="14"/>
  <c r="G170" i="14"/>
  <c r="F170" i="14"/>
  <c r="E170" i="14"/>
  <c r="I169" i="14"/>
  <c r="H169" i="14"/>
  <c r="G169" i="14"/>
  <c r="F169" i="14"/>
  <c r="E169" i="14"/>
  <c r="I168" i="14"/>
  <c r="H168" i="14"/>
  <c r="G168" i="14"/>
  <c r="F168" i="14"/>
  <c r="E168" i="14"/>
  <c r="E165" i="14"/>
  <c r="F165" i="14"/>
  <c r="G165" i="14"/>
  <c r="H165" i="14"/>
  <c r="I165" i="14"/>
  <c r="E166" i="14"/>
  <c r="F166" i="14"/>
  <c r="G166" i="14"/>
  <c r="H166" i="14"/>
  <c r="I166" i="14"/>
  <c r="I164" i="14"/>
  <c r="H164" i="14"/>
  <c r="G164" i="14"/>
  <c r="F164" i="14"/>
  <c r="E164" i="14"/>
  <c r="E161" i="14"/>
  <c r="F161" i="14"/>
  <c r="G161" i="14"/>
  <c r="H161" i="14"/>
  <c r="I161" i="14"/>
  <c r="E162" i="14"/>
  <c r="F162" i="14"/>
  <c r="G162" i="14"/>
  <c r="H162" i="14"/>
  <c r="I162" i="14"/>
  <c r="E160" i="14"/>
  <c r="F160" i="14"/>
  <c r="G160" i="14"/>
  <c r="H160" i="14"/>
  <c r="I160" i="14"/>
  <c r="I159" i="14"/>
  <c r="H159" i="14"/>
  <c r="G159" i="14"/>
  <c r="F159" i="14"/>
  <c r="E159" i="14"/>
  <c r="I151" i="14"/>
  <c r="H151" i="14"/>
  <c r="G151" i="14"/>
  <c r="F151" i="14"/>
  <c r="E151" i="14"/>
  <c r="I150" i="14"/>
  <c r="H150" i="14"/>
  <c r="G150" i="14"/>
  <c r="F150" i="14"/>
  <c r="E150" i="14"/>
  <c r="I149" i="14"/>
  <c r="H149" i="14"/>
  <c r="G149" i="14"/>
  <c r="F149" i="14"/>
  <c r="E149" i="14"/>
  <c r="I58" i="14"/>
  <c r="I59" i="14"/>
  <c r="I61" i="14"/>
  <c r="I62" i="14"/>
  <c r="I64" i="14"/>
  <c r="I65" i="14"/>
  <c r="I67" i="14"/>
  <c r="I68" i="14"/>
  <c r="I70" i="14"/>
  <c r="I71" i="14"/>
  <c r="H58" i="14"/>
  <c r="H59" i="14"/>
  <c r="H61" i="14"/>
  <c r="H62" i="14"/>
  <c r="H64" i="14"/>
  <c r="H65" i="14"/>
  <c r="H67" i="14"/>
  <c r="H68" i="14"/>
  <c r="H70" i="14"/>
  <c r="H71" i="14"/>
  <c r="G58" i="14"/>
  <c r="G59" i="14"/>
  <c r="G61" i="14"/>
  <c r="G62" i="14"/>
  <c r="G64" i="14"/>
  <c r="G65" i="14"/>
  <c r="G67" i="14"/>
  <c r="G68" i="14"/>
  <c r="G70" i="14"/>
  <c r="G71" i="14"/>
  <c r="F58" i="14"/>
  <c r="F59" i="14"/>
  <c r="F61" i="14"/>
  <c r="F62" i="14"/>
  <c r="F64" i="14"/>
  <c r="F65" i="14"/>
  <c r="F67" i="14"/>
  <c r="F68" i="14"/>
  <c r="F70" i="14"/>
  <c r="F71" i="14"/>
  <c r="E58" i="14"/>
  <c r="E59" i="14"/>
  <c r="E61" i="14"/>
  <c r="E62" i="14"/>
  <c r="E64" i="14"/>
  <c r="E65" i="14"/>
  <c r="E67" i="14"/>
  <c r="E68" i="14"/>
  <c r="E70" i="14"/>
  <c r="E71" i="14"/>
  <c r="I55" i="14"/>
  <c r="H55" i="14"/>
  <c r="G55" i="14"/>
  <c r="G52" i="14"/>
  <c r="F55" i="14"/>
  <c r="E55" i="14"/>
  <c r="I56" i="14"/>
  <c r="H56" i="14"/>
  <c r="G56" i="14"/>
  <c r="F56" i="14"/>
  <c r="E56" i="14"/>
  <c r="I146" i="14"/>
  <c r="I144" i="14"/>
  <c r="I143" i="14"/>
  <c r="I141" i="14"/>
  <c r="I100" i="14"/>
  <c r="I101" i="14"/>
  <c r="I102" i="14"/>
  <c r="I103" i="14"/>
  <c r="I104" i="14"/>
  <c r="I105" i="14"/>
  <c r="I106" i="14"/>
  <c r="I107" i="14"/>
  <c r="I108" i="14"/>
  <c r="I109" i="14"/>
  <c r="I110" i="14"/>
  <c r="I111" i="14"/>
  <c r="I112" i="14"/>
  <c r="I98" i="14"/>
  <c r="I97" i="14"/>
  <c r="I95" i="14"/>
  <c r="I94" i="14"/>
  <c r="I90" i="14"/>
  <c r="I88" i="14"/>
  <c r="I87" i="14"/>
  <c r="I85" i="14"/>
  <c r="I82" i="14"/>
  <c r="I83" i="14"/>
  <c r="I81" i="14"/>
  <c r="I79" i="14"/>
  <c r="I74" i="14"/>
  <c r="I75" i="14"/>
  <c r="I76" i="14"/>
  <c r="I77" i="14"/>
  <c r="I73" i="14"/>
  <c r="I52" i="14"/>
  <c r="I51" i="14"/>
  <c r="I47" i="14"/>
  <c r="I48" i="14"/>
  <c r="I46" i="14"/>
  <c r="I43" i="14"/>
  <c r="I35" i="14"/>
  <c r="I36" i="14"/>
  <c r="I37" i="14"/>
  <c r="I38" i="14"/>
  <c r="I39" i="14"/>
  <c r="I41" i="14"/>
  <c r="I34" i="14"/>
  <c r="I31" i="14"/>
  <c r="I32" i="14"/>
  <c r="I30" i="14"/>
  <c r="I27" i="14"/>
  <c r="I28" i="14"/>
  <c r="I26" i="14"/>
  <c r="I23" i="14"/>
  <c r="I24" i="14"/>
  <c r="I22" i="14"/>
  <c r="I15" i="14"/>
  <c r="I16" i="14"/>
  <c r="I17" i="14"/>
  <c r="I18" i="14"/>
  <c r="H146" i="14"/>
  <c r="H144" i="14"/>
  <c r="H143" i="14"/>
  <c r="H141" i="14"/>
  <c r="H100" i="14"/>
  <c r="H101" i="14"/>
  <c r="H102" i="14"/>
  <c r="H103" i="14"/>
  <c r="H104" i="14"/>
  <c r="H105" i="14"/>
  <c r="H106" i="14"/>
  <c r="H107" i="14"/>
  <c r="H108" i="14"/>
  <c r="H109" i="14"/>
  <c r="H110" i="14"/>
  <c r="H111" i="14"/>
  <c r="H112" i="14"/>
  <c r="H98" i="14"/>
  <c r="H97" i="14"/>
  <c r="H95" i="14"/>
  <c r="H94" i="14"/>
  <c r="H90" i="14"/>
  <c r="H87" i="14"/>
  <c r="H85" i="14"/>
  <c r="H82" i="14"/>
  <c r="H83" i="14"/>
  <c r="H81" i="14"/>
  <c r="H79" i="14"/>
  <c r="H74" i="14"/>
  <c r="H75" i="14"/>
  <c r="H76" i="14"/>
  <c r="H77" i="14"/>
  <c r="H73" i="14"/>
  <c r="H52" i="14"/>
  <c r="H51" i="14"/>
  <c r="H47" i="14"/>
  <c r="H48" i="14"/>
  <c r="H46" i="14"/>
  <c r="H43" i="14"/>
  <c r="H41" i="14"/>
  <c r="H35" i="14"/>
  <c r="H36" i="14"/>
  <c r="H37" i="14"/>
  <c r="H38" i="14"/>
  <c r="H39" i="14"/>
  <c r="H34" i="14"/>
  <c r="H31" i="14"/>
  <c r="H32" i="14"/>
  <c r="H30" i="14"/>
  <c r="H27" i="14"/>
  <c r="H28" i="14"/>
  <c r="H26" i="14"/>
  <c r="H23" i="14"/>
  <c r="H24" i="14"/>
  <c r="H22" i="14"/>
  <c r="H15" i="14"/>
  <c r="H16" i="14"/>
  <c r="H17" i="14"/>
  <c r="H18" i="14"/>
  <c r="G146" i="14"/>
  <c r="G144" i="14"/>
  <c r="G143" i="14"/>
  <c r="G141" i="14"/>
  <c r="G100" i="14"/>
  <c r="G101" i="14"/>
  <c r="G102" i="14"/>
  <c r="G103" i="14"/>
  <c r="G104" i="14"/>
  <c r="G105" i="14"/>
  <c r="G106" i="14"/>
  <c r="G107" i="14"/>
  <c r="G108" i="14"/>
  <c r="G109" i="14"/>
  <c r="G110" i="14"/>
  <c r="G111" i="14"/>
  <c r="G112" i="14"/>
  <c r="G98" i="14"/>
  <c r="G97" i="14"/>
  <c r="G95" i="14"/>
  <c r="G94" i="14"/>
  <c r="G90" i="14"/>
  <c r="G88" i="14"/>
  <c r="G87" i="14"/>
  <c r="G85" i="14"/>
  <c r="G82" i="14"/>
  <c r="G83" i="14"/>
  <c r="G81" i="14"/>
  <c r="G79" i="14"/>
  <c r="G74" i="14"/>
  <c r="G75" i="14"/>
  <c r="G76" i="14"/>
  <c r="G77" i="14"/>
  <c r="G73" i="14"/>
  <c r="G51" i="14"/>
  <c r="G47" i="14"/>
  <c r="G48" i="14"/>
  <c r="G46" i="14"/>
  <c r="G43" i="14"/>
  <c r="G41" i="14"/>
  <c r="G35" i="14"/>
  <c r="G36" i="14"/>
  <c r="G37" i="14"/>
  <c r="G38" i="14"/>
  <c r="G39" i="14"/>
  <c r="G34" i="14"/>
  <c r="G31" i="14"/>
  <c r="G32" i="14"/>
  <c r="G30" i="14"/>
  <c r="G27" i="14"/>
  <c r="G28" i="14"/>
  <c r="G26" i="14"/>
  <c r="G23" i="14"/>
  <c r="G24" i="14"/>
  <c r="G22" i="14"/>
  <c r="G15" i="14"/>
  <c r="G16" i="14"/>
  <c r="G17" i="14"/>
  <c r="G18" i="14"/>
  <c r="F146" i="14"/>
  <c r="F144" i="14"/>
  <c r="F143" i="14"/>
  <c r="F141" i="14"/>
  <c r="F100" i="14"/>
  <c r="F101" i="14"/>
  <c r="F102" i="14"/>
  <c r="F103" i="14"/>
  <c r="F104" i="14"/>
  <c r="F105" i="14"/>
  <c r="F106" i="14"/>
  <c r="F107" i="14"/>
  <c r="F108" i="14"/>
  <c r="F109" i="14"/>
  <c r="F110" i="14"/>
  <c r="F111" i="14"/>
  <c r="F112" i="14"/>
  <c r="F98" i="14"/>
  <c r="F97" i="14"/>
  <c r="F95" i="14"/>
  <c r="F94" i="14"/>
  <c r="F90" i="14"/>
  <c r="F88" i="14"/>
  <c r="F87" i="14"/>
  <c r="F85" i="14"/>
  <c r="F82" i="14"/>
  <c r="F83" i="14"/>
  <c r="F81" i="14"/>
  <c r="F79" i="14"/>
  <c r="F74" i="14"/>
  <c r="F75" i="14"/>
  <c r="F76" i="14"/>
  <c r="F77" i="14"/>
  <c r="F73" i="14"/>
  <c r="F52" i="14"/>
  <c r="F51" i="14"/>
  <c r="F47" i="14"/>
  <c r="F48" i="14"/>
  <c r="F46" i="14"/>
  <c r="F43" i="14"/>
  <c r="F41" i="14"/>
  <c r="F35" i="14"/>
  <c r="F36" i="14"/>
  <c r="F37" i="14"/>
  <c r="F38" i="14"/>
  <c r="F39" i="14"/>
  <c r="F34" i="14"/>
  <c r="F31" i="14"/>
  <c r="F32" i="14"/>
  <c r="F30" i="14"/>
  <c r="F27" i="14"/>
  <c r="F28" i="14"/>
  <c r="F26" i="14"/>
  <c r="F23" i="14"/>
  <c r="F24" i="14"/>
  <c r="F22" i="14"/>
  <c r="F15" i="14"/>
  <c r="F16" i="14"/>
  <c r="F17" i="14"/>
  <c r="F18" i="14"/>
  <c r="E146" i="14"/>
  <c r="E144" i="14"/>
  <c r="E143" i="14"/>
  <c r="E141" i="14"/>
  <c r="E100" i="14"/>
  <c r="E101" i="14"/>
  <c r="E102" i="14"/>
  <c r="E103" i="14"/>
  <c r="E104" i="14"/>
  <c r="E105" i="14"/>
  <c r="E106" i="14"/>
  <c r="E107" i="14"/>
  <c r="E108" i="14"/>
  <c r="E109" i="14"/>
  <c r="E110" i="14"/>
  <c r="E111" i="14"/>
  <c r="E112" i="14"/>
  <c r="E98" i="14"/>
  <c r="E97" i="14"/>
  <c r="E95" i="14"/>
  <c r="E94" i="14"/>
  <c r="E90" i="14"/>
  <c r="E88" i="14"/>
  <c r="E87" i="14"/>
  <c r="E85" i="14"/>
  <c r="E82" i="14"/>
  <c r="E83" i="14"/>
  <c r="E81" i="14"/>
  <c r="E79" i="14"/>
  <c r="E74" i="14"/>
  <c r="E75" i="14"/>
  <c r="E76" i="14"/>
  <c r="E77" i="14"/>
  <c r="E73" i="14"/>
  <c r="E52" i="14"/>
  <c r="E51" i="14"/>
  <c r="E47" i="14"/>
  <c r="E48" i="14"/>
  <c r="E46" i="14"/>
  <c r="E43" i="14"/>
  <c r="E41" i="14"/>
  <c r="E35" i="14"/>
  <c r="E36" i="14"/>
  <c r="E37" i="14"/>
  <c r="E38" i="14"/>
  <c r="E39" i="14"/>
  <c r="E34" i="14"/>
  <c r="E31" i="14"/>
  <c r="E32" i="14"/>
  <c r="E30" i="14"/>
  <c r="E27" i="14"/>
  <c r="E28" i="14"/>
  <c r="E26" i="14"/>
  <c r="E23" i="14"/>
  <c r="E24" i="14"/>
  <c r="E22" i="14"/>
  <c r="E15" i="14"/>
  <c r="E16" i="14"/>
  <c r="E17" i="14"/>
  <c r="E18" i="14"/>
</calcChain>
</file>

<file path=xl/sharedStrings.xml><?xml version="1.0" encoding="utf-8"?>
<sst xmlns="http://schemas.openxmlformats.org/spreadsheetml/2006/main" count="853" uniqueCount="629">
  <si>
    <t>ИЗДЕЛИЯ СОБСТВЕННОГО ПРОИЗВОДСТВА</t>
  </si>
  <si>
    <t>Рисунок</t>
  </si>
  <si>
    <t>Наименование изделия</t>
  </si>
  <si>
    <t>30</t>
  </si>
  <si>
    <t>50</t>
  </si>
  <si>
    <t>40</t>
  </si>
  <si>
    <t>Уголок крепёжный фигурный - УКФ</t>
  </si>
  <si>
    <t>ЛИНЕЙКА "ПОД СТАРИНУ"</t>
  </si>
  <si>
    <t>Петли накладные фигурные</t>
  </si>
  <si>
    <t>Задвижки фигурные</t>
  </si>
  <si>
    <t xml:space="preserve"> </t>
  </si>
  <si>
    <t>Опора для перил</t>
  </si>
  <si>
    <t>Ручка-скоба</t>
  </si>
  <si>
    <t>Уголок декоративный</t>
  </si>
  <si>
    <t>№1</t>
  </si>
  <si>
    <t>№2</t>
  </si>
  <si>
    <t>№3</t>
  </si>
  <si>
    <t>№4</t>
  </si>
  <si>
    <t>№5</t>
  </si>
  <si>
    <t>Базовая</t>
  </si>
  <si>
    <t>Накладка накидная</t>
  </si>
  <si>
    <t>20</t>
  </si>
  <si>
    <t>15</t>
  </si>
  <si>
    <t>Щеколда большая</t>
  </si>
  <si>
    <t>10</t>
  </si>
  <si>
    <t>80</t>
  </si>
  <si>
    <t>Щеколда малая</t>
  </si>
  <si>
    <t>Кронштейн декоративный</t>
  </si>
  <si>
    <t>Ручка мебельная</t>
  </si>
  <si>
    <t>Петли стрелы "ДЕКОР"</t>
  </si>
  <si>
    <t xml:space="preserve">Крепление ступеней фигурное </t>
  </si>
  <si>
    <t>№6</t>
  </si>
  <si>
    <t>Крючки</t>
  </si>
  <si>
    <t>2</t>
  </si>
  <si>
    <t>Ручка-кнопка декоративная</t>
  </si>
  <si>
    <t>2,4</t>
  </si>
  <si>
    <t>0,92</t>
  </si>
  <si>
    <t>4,5</t>
  </si>
  <si>
    <t>Ручка-щеколда</t>
  </si>
  <si>
    <t>0,79</t>
  </si>
  <si>
    <t>Цена от 
10 т.р. 
-20%</t>
  </si>
  <si>
    <t>Цена от 
30 т.р. 
-25%</t>
  </si>
  <si>
    <t>Цена от 
60 т.р. 
-30%</t>
  </si>
  <si>
    <t>Цена от 
100 т.р.                -35%</t>
  </si>
  <si>
    <t>Цена от                170 т.р.                  -40%</t>
  </si>
  <si>
    <t>Вешалки настенные</t>
  </si>
  <si>
    <t xml:space="preserve">  </t>
  </si>
  <si>
    <t xml:space="preserve">   </t>
  </si>
  <si>
    <t xml:space="preserve">черный матовый     </t>
  </si>
  <si>
    <t xml:space="preserve">Вешалка настенная 3К  </t>
  </si>
  <si>
    <t>черный матовый</t>
  </si>
  <si>
    <t xml:space="preserve">Вешалка настенная 2В </t>
  </si>
  <si>
    <t xml:space="preserve">черный матовый                       </t>
  </si>
  <si>
    <t xml:space="preserve">черный матовый    </t>
  </si>
  <si>
    <t>6</t>
  </si>
  <si>
    <t>8</t>
  </si>
  <si>
    <t>МЕБЕЛЬНАЯ ФУРНИТУРА</t>
  </si>
  <si>
    <t>Петля накладная мебельная</t>
  </si>
  <si>
    <t>Петля-стрела двойная мебельная</t>
  </si>
  <si>
    <t>Петля-стрела мебельная</t>
  </si>
  <si>
    <t xml:space="preserve"> заказ</t>
  </si>
  <si>
    <t>заказ</t>
  </si>
  <si>
    <t>8 уп в коробке</t>
  </si>
  <si>
    <t>ДЛЯ ПИКНИКА</t>
  </si>
  <si>
    <t>Крючок накидной плоский</t>
  </si>
  <si>
    <t>Цена от 
10 т.р. 
-5%</t>
  </si>
  <si>
    <t>Цена от 
30 т.р. 
-7%</t>
  </si>
  <si>
    <t>Цена от 
60 т.р. 
-10%</t>
  </si>
  <si>
    <t>РУЧКИ-СКОБЫ</t>
  </si>
  <si>
    <t>РУЧКИ-СКОБЫ (металлические)</t>
  </si>
  <si>
    <t>ПЕТЛИ НАКЛАДНЫЕ</t>
  </si>
  <si>
    <t>ПН5-60 унив. оксид.</t>
  </si>
  <si>
    <t>200/20</t>
  </si>
  <si>
    <t>ПН5-60 унив.цинк.</t>
  </si>
  <si>
    <t xml:space="preserve">ПН5-60 унив. белая </t>
  </si>
  <si>
    <t xml:space="preserve">ПН5-60 унив. зол.металлик </t>
  </si>
  <si>
    <t>ПН5-60 унив. ст.бронза</t>
  </si>
  <si>
    <t>ПН5-60 унив. брон.металлик</t>
  </si>
  <si>
    <t>ПН1-85 Лев/Прав оксид.</t>
  </si>
  <si>
    <t>50/10</t>
  </si>
  <si>
    <t>ПН1-85 Лев/Прав цинк</t>
  </si>
  <si>
    <t>ПН1-85 Лев/Прав белая</t>
  </si>
  <si>
    <t>ПН1-85 Лев/Прав зол.металлик</t>
  </si>
  <si>
    <t>ПН1-85 Лев/Прав ст.бронза</t>
  </si>
  <si>
    <t>ПН1-85 Лев/Прав брон.металлик</t>
  </si>
  <si>
    <t>ПН1-110 Лев/Прав оксид.</t>
  </si>
  <si>
    <t>ПН1-110 Лев/Прав цинк</t>
  </si>
  <si>
    <t>ПН1-110 Лев/Прав белая</t>
  </si>
  <si>
    <t>ПН1-110 Лев/Прав зол.металлик</t>
  </si>
  <si>
    <t>ПН1-110 Лев/Прав ст.бронза</t>
  </si>
  <si>
    <t>ПН1-110 Лев/Прав брон.металлик</t>
  </si>
  <si>
    <t>ПН1-130 Лев/Прав оксид.</t>
  </si>
  <si>
    <t>ПН1-130 Лев/Прав цинк</t>
  </si>
  <si>
    <t>ПН1-130 Лев/Прав белая</t>
  </si>
  <si>
    <t>ПН1-130 Лев/Прав зол.металлик</t>
  </si>
  <si>
    <t>ПН1-130 Лев/Прав ст.бронза</t>
  </si>
  <si>
    <t>ПН1-130 Лев/Прав брон.металлик</t>
  </si>
  <si>
    <t>ШПИНГАЛЕТЫ-ЗАДВИЖКИ</t>
  </si>
  <si>
    <t>ЗТ-40 оксид.</t>
  </si>
  <si>
    <t>100/20</t>
  </si>
  <si>
    <t>ЗТ-40 оцинк.</t>
  </si>
  <si>
    <t>ЗТ-40 белая</t>
  </si>
  <si>
    <t>ЗТ-40 зол.металлик</t>
  </si>
  <si>
    <t>ЗТ-40 ст.бронза</t>
  </si>
  <si>
    <t>ЗТ-40 черный матовый</t>
  </si>
  <si>
    <t>ЗТ-40 бр.металлик</t>
  </si>
  <si>
    <t>ЗТ-82 оксид.</t>
  </si>
  <si>
    <t>ЗТ-82 оцинк.</t>
  </si>
  <si>
    <t>ЗТ-82 белая</t>
  </si>
  <si>
    <t>ЗТ-82 зол.металлик</t>
  </si>
  <si>
    <t>ЗТ-82 ст.бронза</t>
  </si>
  <si>
    <t>ЗТ-82 бр.металлик</t>
  </si>
  <si>
    <t>Задвижка ЗД-100-Пл окс.</t>
  </si>
  <si>
    <t>30/5</t>
  </si>
  <si>
    <t>Задвижка ЗД-100-Пл цинк.</t>
  </si>
  <si>
    <t>Задвижка ЗД-100-Пл золото</t>
  </si>
  <si>
    <t>Задвижка ЗД-100-Пл ст.бронза</t>
  </si>
  <si>
    <t>Задвижка ЗД-110 оксид</t>
  </si>
  <si>
    <t>Задвижка ЗД-110 оцинк</t>
  </si>
  <si>
    <t>Задвижка ЗД-110 зол.металлик</t>
  </si>
  <si>
    <t>Н</t>
  </si>
  <si>
    <t>Задвижка ЗД-110 ст.бронза</t>
  </si>
  <si>
    <t>Задвижка ЗД-110 бр.металлик</t>
  </si>
  <si>
    <t>Задвижка ЗД-110-Пр оксид</t>
  </si>
  <si>
    <t>15/5</t>
  </si>
  <si>
    <t>Задвижка ЗД-110-Пр цинк</t>
  </si>
  <si>
    <t>Задвижка ЗД-110-Пр зол.металлик</t>
  </si>
  <si>
    <t>Задвижка ЗД-110-Пр ст.бронза</t>
  </si>
  <si>
    <t>Задвижка ЗД-110-Пр бр.металлик</t>
  </si>
  <si>
    <t>Задвижка ЗД-100-КР окс.</t>
  </si>
  <si>
    <t>25/5</t>
  </si>
  <si>
    <t>Задвижка ЗД-100-КР оцинк</t>
  </si>
  <si>
    <t>25</t>
  </si>
  <si>
    <t>Задвижка ЗД-100-КР зол.металлик</t>
  </si>
  <si>
    <t>Задвижка ЗД-100-КР ст.бронза</t>
  </si>
  <si>
    <t>Задвижка ЗД-100-КР черный мат</t>
  </si>
  <si>
    <t>Задвижка ЗД-100-КР бронз.мет</t>
  </si>
  <si>
    <t>ПРОЧИЕ СКОБЯНЫЕ ИЗДЕЛИЯ</t>
  </si>
  <si>
    <t>Угольник 75 оксид.</t>
  </si>
  <si>
    <t>500/20</t>
  </si>
  <si>
    <t>Угольник 100 оксид.</t>
  </si>
  <si>
    <t>Тряпкодержатель цинк</t>
  </si>
  <si>
    <t>Ушко двер УД-40-Пл оксид.</t>
  </si>
  <si>
    <t xml:space="preserve">Ушко двер УД-50-Пл оксид. </t>
  </si>
  <si>
    <t>100/10</t>
  </si>
  <si>
    <t>Ушко двер УД-30-ГБ оксид.</t>
  </si>
  <si>
    <t>250/25</t>
  </si>
  <si>
    <t xml:space="preserve">Ушко двер УД-30-Пл оксид. </t>
  </si>
  <si>
    <t>300/20</t>
  </si>
  <si>
    <t>Ушко двер УД-50-Гб оксид.</t>
  </si>
  <si>
    <t>Ушко двер УД-40-ГБ оксид.</t>
  </si>
  <si>
    <t>150/25</t>
  </si>
  <si>
    <t>Система крепежа для заборов</t>
  </si>
  <si>
    <t>Наименование</t>
  </si>
  <si>
    <t>Покрытие</t>
  </si>
  <si>
    <t>А-В-С</t>
  </si>
  <si>
    <t>Кронштейн забора наружный КЗН</t>
  </si>
  <si>
    <t>40-60-174
40-50-174
40-40-174
30-50-174</t>
  </si>
  <si>
    <t>цинк</t>
  </si>
  <si>
    <t>полим.</t>
  </si>
  <si>
    <t>Кронштейн забора внутренний КЗВ</t>
  </si>
  <si>
    <t>40-60-174
40-50-174
40-40-174</t>
  </si>
  <si>
    <t>А-120</t>
  </si>
  <si>
    <t>Соединитель профиля СП</t>
  </si>
  <si>
    <t>ПРОЧНОСТЬ  И  ПОВЫШЕННЫЙ  СРОК  ЭКСПЛУАТАЦИИ</t>
  </si>
  <si>
    <t>Благодаря высококачественной стали толщиной 2 мм и оригинальной запатентованной конструкции наш кронштейн обладает большей жесткостью и прочностью по сравнению с аналогами.</t>
  </si>
  <si>
    <t>ПРОСТОТА  И  УДОБСТВО МОНТАЖА</t>
  </si>
  <si>
    <t>Вся конструкция забора собирается только шуруповертом на кровельных саморезах 5,5х19 с резинометаллической шайбой. Возможен монтаж ограждения с учетом рельефа местности и под углом 90° и более градусов. Так же можно неоднократно и в кратчайшие сроки монтировать и разбирать конструкции.</t>
  </si>
  <si>
    <t>Труба ПВХ д.25/22, L=1м (за п/м)</t>
  </si>
  <si>
    <t>Розница</t>
  </si>
  <si>
    <t>КВАДРАТНЫЕ / ПРЯМОУГОЛЬНЫЕ / ОВАЛЬНЫЕ</t>
  </si>
  <si>
    <t>КРУГЛЫЕ</t>
  </si>
  <si>
    <t>КОЛПАЧКИ НА БОЛТ/ГАЙКУ</t>
  </si>
  <si>
    <t>www.noez-zavod.ru</t>
  </si>
  <si>
    <t>Упак. норма, шт.</t>
  </si>
  <si>
    <t>Вес упак., кг.</t>
  </si>
  <si>
    <t>Наш сайт:</t>
  </si>
  <si>
    <t>zakaz@noez-zavod.ru</t>
  </si>
  <si>
    <t>Эл.почта:</t>
  </si>
  <si>
    <t>Пластина крепёжная фигурная - ПКФ</t>
  </si>
  <si>
    <t>Пластина декоративная - ПД</t>
  </si>
  <si>
    <t>Накладки мебельные</t>
  </si>
  <si>
    <t xml:space="preserve">Вешалка настенная 2К                                                                     </t>
  </si>
  <si>
    <t xml:space="preserve">Вешалка настенная 4К   </t>
  </si>
  <si>
    <t xml:space="preserve">Вешалка настенная 3В                                           </t>
  </si>
  <si>
    <t xml:space="preserve">Вешалка настенная 4В                                       </t>
  </si>
  <si>
    <t xml:space="preserve">т/ф (831) 274-01-22, (831) 274-00-71 </t>
  </si>
  <si>
    <t xml:space="preserve">Нижегородский Опытно-Экспериментальный Завод </t>
  </si>
  <si>
    <t xml:space="preserve">г. Нижний Новгород, ул. Березовская, д 82а </t>
  </si>
  <si>
    <t xml:space="preserve">Режим работы: с 8.00 до 17.00 - ежедневно, кроме субботы и воскресенья </t>
  </si>
  <si>
    <t>Задвижка накладная "Декор"
ЗН-60 черный матовый</t>
  </si>
  <si>
    <t>Задвижка накладная "Декор"
ЗН-40 черный матовый</t>
  </si>
  <si>
    <t>Задвижка "Декор" ЗД-150-L
черный матовый, бр металлик</t>
  </si>
  <si>
    <t>Крючок 3-х рожковый Кр-3-105
черный матовый</t>
  </si>
  <si>
    <t>Ручка-щеколда "Декор" РЩ-100
черный матовый</t>
  </si>
  <si>
    <t>Ручка-скоба "Дебют 3" РС 200
черный матовый</t>
  </si>
  <si>
    <t>Ручка-скоба "Дебют 3" РС 250
черный матовый</t>
  </si>
  <si>
    <t>Ручка-кнопка "Декор" РКД-130</t>
  </si>
  <si>
    <t>Ручка "Кольцо" РКО-50
черный матовый</t>
  </si>
  <si>
    <t>Петля накладных ставен
угловая верхняя ПСт2УВ
левая / правая.</t>
  </si>
  <si>
    <t>Петля накладных ставен
угловая нижняя ПСт2УН
левая / правая.</t>
  </si>
  <si>
    <t>Петли-стрелы фигурные</t>
  </si>
  <si>
    <t>Петля-стрела ПС 150-Фр-S
черный матовый, ст.бронза</t>
  </si>
  <si>
    <t>Петля-стрела ПС 200-Фр
черный матовый, ст.бронза</t>
  </si>
  <si>
    <t>Петля-стрела ПС 250-Фр
черный матовый, ст.бронза</t>
  </si>
  <si>
    <t>Петля-стрела ПС 300-Фр
черный матовый, ст.бронза</t>
  </si>
  <si>
    <t>Петля-стрела ПС 350-Фр
черный матовый, ст.бронза</t>
  </si>
  <si>
    <t>Петля-стрела  "Классика" ПС-150
черный матовый</t>
  </si>
  <si>
    <t>Петля-стрела  "Классика" ПС-200
черный матовый</t>
  </si>
  <si>
    <t>Петля-стрела ПС-400
черный матовый</t>
  </si>
  <si>
    <t>Петля-стрела ПС-500
черный матовый</t>
  </si>
  <si>
    <t>Петля-стрела ПС-600
черный матовый</t>
  </si>
  <si>
    <t xml:space="preserve"> УКФ 70-70-60-У
черный матовый</t>
  </si>
  <si>
    <t xml:space="preserve"> УКФ 95-95-80-У
черный матовый</t>
  </si>
  <si>
    <t xml:space="preserve"> УКФ 105-105-100-У
черный матов.</t>
  </si>
  <si>
    <t>ПКФ 135-60
черный матовый</t>
  </si>
  <si>
    <t>ПКФ 180-80
черный матовый</t>
  </si>
  <si>
    <t>ПКФ 205-100
черный матовый</t>
  </si>
  <si>
    <t>Задвижка дверная "Классика"
ЗД-140</t>
  </si>
  <si>
    <t>Крючок вешалка КрВ-105
черный матовый</t>
  </si>
  <si>
    <t>старая бронза, бронз металлик</t>
  </si>
  <si>
    <t>УДП 75
черный матовый, ст. бронза</t>
  </si>
  <si>
    <t>УДП 110
черный матовый, ст. бронза</t>
  </si>
  <si>
    <t>УДП 165-S
черный матовый, ст. бронза</t>
  </si>
  <si>
    <t>УДФ 70
черный матовый, ст. бронза</t>
  </si>
  <si>
    <t>УДФ 110
черный матовый, ст. бронза</t>
  </si>
  <si>
    <t>КСФ-50-50-205-S
черный матовый (КОМПЛЕКТ)</t>
  </si>
  <si>
    <t>КД-150-120
ст.бронза, черный матовый</t>
  </si>
  <si>
    <t>КД-200-145
ст.бронза, черный матовый</t>
  </si>
  <si>
    <t>КД-250-175
ст.бронза, черный матовый</t>
  </si>
  <si>
    <t>Крючок накидной плоский КПН-140
Левый / Правый</t>
  </si>
  <si>
    <t>Опора для перил ОП-75
черный матовый, ст. бронза</t>
  </si>
  <si>
    <t>Опора-держатель перил ОДП-75
черный матовый</t>
  </si>
  <si>
    <t>Ручка-скоба "Дебют 2" РС 250
черный матовый, ст. бронза</t>
  </si>
  <si>
    <t>Ручка-скоба "Дебют 2" РС 200
черный матовый, ст. бронза</t>
  </si>
  <si>
    <t>Ручка-скоба "Дебют 2" РС 300
черный матовый, ст. бронза</t>
  </si>
  <si>
    <t>Ручка-скоба "Винтаж 2" РС 200
ст. бронза, черный матовый</t>
  </si>
  <si>
    <t>Ручка-скоба "Винтаж 2" РС 140
ст. бронза, черный матовый</t>
  </si>
  <si>
    <t>Ручка-скоба "Винтаж 2" РС 250
ст. бронза, черный матовый</t>
  </si>
  <si>
    <t>Ручка-скоба "Декор 1" РС 80
черный матовый, ст. бронза</t>
  </si>
  <si>
    <t>Ручка-скоба "Декор 2" РС 100
черный матовый, ст. бронза</t>
  </si>
  <si>
    <t>Ручка-скоба "Декор 2" РС 140
черный матовый, ст. бронза</t>
  </si>
  <si>
    <t>Ручка-скоба "Декор 3" РС 100
черный матовый, ст. бронза</t>
  </si>
  <si>
    <t>Ручка-скоба "Декор 3" РС 140
черный матовый, cт. Бронза</t>
  </si>
  <si>
    <t>Ручка "Кольцо" РКО-90
черный матовый, ст. бронза</t>
  </si>
  <si>
    <t>Ручка мебельная РМ-1
черный матовый</t>
  </si>
  <si>
    <t>Ручка мебельная РМ-1
старая бронза</t>
  </si>
  <si>
    <t>Ручка мебельная РМ-1
бронзовый металлик</t>
  </si>
  <si>
    <t>ПНМ-60
черный матовый</t>
  </si>
  <si>
    <t>ПНМ-75
черный матовый</t>
  </si>
  <si>
    <t>ПС2М-120-SL
черный матовый</t>
  </si>
  <si>
    <t>ПС2М-150-SL
черный матовый</t>
  </si>
  <si>
    <t>ПС2М-90-SL
черный матовый</t>
  </si>
  <si>
    <t>ПСМ-120
черный матовый</t>
  </si>
  <si>
    <t>ПСМ-150
черный матовый</t>
  </si>
  <si>
    <t>ПСМ-90
черный матовый</t>
  </si>
  <si>
    <t>Накладка мебельная К01-100</t>
  </si>
  <si>
    <t>Накладка мебельная К02-100</t>
  </si>
  <si>
    <t>Накладка мебельная К03-100</t>
  </si>
  <si>
    <t>Накладка мебельная К04-100</t>
  </si>
  <si>
    <t>Накладка мебельная К05-100</t>
  </si>
  <si>
    <t>Накладка мебельная К06-100</t>
  </si>
  <si>
    <t>Накладка мебельная К07-70</t>
  </si>
  <si>
    <t>Накладка мебельная К08-90</t>
  </si>
  <si>
    <t>Накладка мебельная К09-90</t>
  </si>
  <si>
    <t>Накладка мебельная П01-150х42</t>
  </si>
  <si>
    <t>Накладка мебельная П02-150х53</t>
  </si>
  <si>
    <t>Накладка мебельная П03-150х59</t>
  </si>
  <si>
    <t>Накладка мебельная П04-150х41</t>
  </si>
  <si>
    <t>Накладка мебельная П05-151х91</t>
  </si>
  <si>
    <t>Накладка мебельная П06-128х37</t>
  </si>
  <si>
    <t>Накладка мебельная П07-200х67</t>
  </si>
  <si>
    <t>Накладка мебельная П08-170х60</t>
  </si>
  <si>
    <t>Накладка мебельная П09-170х75</t>
  </si>
  <si>
    <t>Накладка мебельная П10-265х77</t>
  </si>
  <si>
    <t>Накладка мебельная У01-61</t>
  </si>
  <si>
    <t>Накладка мебельная У02-70</t>
  </si>
  <si>
    <t>Накладка мебельная У03-70</t>
  </si>
  <si>
    <t>Накладка мебельная У2П01-145</t>
  </si>
  <si>
    <t>Накладка мебельная У2П02-145</t>
  </si>
  <si>
    <t>Накладка мебельная У2П03-135</t>
  </si>
  <si>
    <t>Накладка мебельная У3П01-50</t>
  </si>
  <si>
    <t>Накладка мебельная У3П02-30</t>
  </si>
  <si>
    <t>Накладка мебельная У3П03-30</t>
  </si>
  <si>
    <t>Накладка мебельная У3П04-35</t>
  </si>
  <si>
    <t>Петля накладных ставен ПСт2
левая / правая</t>
  </si>
  <si>
    <t xml:space="preserve">Петля-стрела накладных ставен ПССт2
левая / правая                        </t>
  </si>
  <si>
    <t>Петля встроенных ставен угловая верх  ПСт1УВ
левая / правая</t>
  </si>
  <si>
    <t xml:space="preserve">Петля встроенных ставен угловая низ ПСт1УВ
правая / левая </t>
  </si>
  <si>
    <t xml:space="preserve">Петля встроенных  ставен ПСт1
левая / правая </t>
  </si>
  <si>
    <t xml:space="preserve">Петля-стрела встроенных ставен  ПССт1
левая / правая                  </t>
  </si>
  <si>
    <t>Уголок для ставен УСт-220
черный матовый</t>
  </si>
  <si>
    <t xml:space="preserve">Накладка ставен Т-обр. ТСт-220
черный матовый </t>
  </si>
  <si>
    <t>Фиксатор ставен
черный матовый</t>
  </si>
  <si>
    <t>Карта петли прямая 250
черный матовый</t>
  </si>
  <si>
    <t>Карта петли угловая А-250
черный матовый</t>
  </si>
  <si>
    <t>Карта петли угловая В-250
черный матовый</t>
  </si>
  <si>
    <t>Карта петли-стрелы 300
черный матовый</t>
  </si>
  <si>
    <t xml:space="preserve">Опора петли 1-120
черный матовый </t>
  </si>
  <si>
    <t xml:space="preserve">Опора петли 2-120
черный матовый </t>
  </si>
  <si>
    <t>Уголок А 250
черный матовый</t>
  </si>
  <si>
    <t>Уголок Б 250
черный матовый</t>
  </si>
  <si>
    <t>Ключница "Бегемот"
черный матовый</t>
  </si>
  <si>
    <t>Ключница "Дельфин"
черный матовый</t>
  </si>
  <si>
    <t>Ключница "Домик 1"
черный матовый</t>
  </si>
  <si>
    <t>Ключница "Единорог с драконом"
черный матовый</t>
  </si>
  <si>
    <t xml:space="preserve">Ключница "Единорог"
черный матовый </t>
  </si>
  <si>
    <t>Ключница "Киты"-SL НОЭЗ
черный матовый</t>
  </si>
  <si>
    <t>Ключница "Медведь"
черный матовый</t>
  </si>
  <si>
    <t>Ключница "Слон"
черный матовый</t>
  </si>
  <si>
    <t>Крючок хозяйственный "Собачка"
черный матовый</t>
  </si>
  <si>
    <t>Крючок двойной "Дракон"
черный матовый</t>
  </si>
  <si>
    <t>Крючок двойной "Жираф"
черный матовый</t>
  </si>
  <si>
    <t xml:space="preserve">Крючок одинарный "Дракон"
черный матовый </t>
  </si>
  <si>
    <t>Крючок одинарный
"Кот с зонтиком"
черный матовый</t>
  </si>
  <si>
    <t>Крючок одинарный
"Кошка"-SL НОЭЗ
черный матовый</t>
  </si>
  <si>
    <t>Крючок одинарный "Подкова"
черный матовый</t>
  </si>
  <si>
    <t>Крючок одинарный "Рука"
черный матовый</t>
  </si>
  <si>
    <t>Крючок одинарный "Собака"
черный матовый</t>
  </si>
  <si>
    <t>Крючок одинарный "Сова"
черный матовый</t>
  </si>
  <si>
    <t>Крючок одинарный "Фея"
черный матовый</t>
  </si>
  <si>
    <t>Крючок одинарный "Якорь"
черный матовый</t>
  </si>
  <si>
    <t>Флюгер "Парусник"
черный матовый</t>
  </si>
  <si>
    <t>Флюгер "Рыбка"
черный матовый</t>
  </si>
  <si>
    <t>Флюгер "Трубочист"
черный матовый</t>
  </si>
  <si>
    <t>Флюгер "Флаг"
черный матовый</t>
  </si>
  <si>
    <t>Вилка для жарки на костре 1150
(2шт) комплект</t>
  </si>
  <si>
    <t>Тубус картонный D73х1150
"золото" FF</t>
  </si>
  <si>
    <t>Вилка для жарки на костре 1005
в тубусе (5 шт)</t>
  </si>
  <si>
    <t>Щеколда большая ЩБ-250-Л-S
черный матовый</t>
  </si>
  <si>
    <t>Щеколда большая ЩБ-250-П-S
черный матовый</t>
  </si>
  <si>
    <t>Щеколда малая ЩМ-120
черный матовый, ст. бронза</t>
  </si>
  <si>
    <t>Накладка накидная НН-150
черный матовый, ст. бронза</t>
  </si>
  <si>
    <t>Накладка накидная НН-200
черный матовый, ст. бронза</t>
  </si>
  <si>
    <t>Ручка мебельная "Готика" РВ-55
черный матовый</t>
  </si>
  <si>
    <t>Ручка мебельная "Готика" РВ-85
черный матовый</t>
  </si>
  <si>
    <t>Ручка мебельная "Готика" РГ-100
черный матовый</t>
  </si>
  <si>
    <t>Ручка мебельная "Классика" РВ-105
черный матовый</t>
  </si>
  <si>
    <t xml:space="preserve">Ручка мебельная "Классика" РВ-65
черный матовый </t>
  </si>
  <si>
    <t>Ручка мебельная "Классика" РГ-105
черный матовый</t>
  </si>
  <si>
    <t>ПНМК-77 "Классика"
черный матовый</t>
  </si>
  <si>
    <t>ПНМК-93 "Классика"
черный матовый</t>
  </si>
  <si>
    <t>ПСМК-120 "Классика"
черный матовый</t>
  </si>
  <si>
    <t>ПСМК-150 "Классика"
черный матовый</t>
  </si>
  <si>
    <t>ПСМК-90 "Классика"
черный матовый</t>
  </si>
  <si>
    <t>Подставка под телефон "Бык"
черный матовый, бронз металлик</t>
  </si>
  <si>
    <t>Подставка под телефон "Бычок"
черный матовый, бронз металлик</t>
  </si>
  <si>
    <t>Подставка под телефон "Телефон"
черный матовый, бронз металлик</t>
  </si>
  <si>
    <t>Подставка под телефон "Кошка"
черный матовый, бронз металлик</t>
  </si>
  <si>
    <t>Подставка под телефон "Подкова"
черный матовый, бронз металлик</t>
  </si>
  <si>
    <t>Подставка под телефон "Плейбой"
черный матовый</t>
  </si>
  <si>
    <t>Подставка под телефон "Виват"
черный матовый</t>
  </si>
  <si>
    <t>Подставка под телефон
"За Победу"
черный матовый</t>
  </si>
  <si>
    <t>Ключница "Ключ"
черный матовый
золото
бронз металлик</t>
  </si>
  <si>
    <t>Ключница "Котята"
черный матовый
золото
бронз металлик</t>
  </si>
  <si>
    <t>Ключница "Мышата"
черный матовый
золото
бронз металлик</t>
  </si>
  <si>
    <t>Ключница "Парусник"
черный матовый
золото
бронз металлик</t>
  </si>
  <si>
    <t>Ключница "Собачка"
черный матовый
золото
бронз металлик</t>
  </si>
  <si>
    <t>Ключница "Совы"
черный матовый
золото
бронз металлик</t>
  </si>
  <si>
    <t xml:space="preserve">Декор "Герань" бордюр 500
черный </t>
  </si>
  <si>
    <t>Декор "Герань" угловой 250
черный</t>
  </si>
  <si>
    <t xml:space="preserve">Декор "Герань" центральный 700
черный </t>
  </si>
  <si>
    <t>Декор "Лилия" угловой 250
черный</t>
  </si>
  <si>
    <t>Декор "Лилия" центральный 500
черный</t>
  </si>
  <si>
    <t>Декор "Орхидея" угловой 250
черный</t>
  </si>
  <si>
    <t>Декор "Орхидея" центральный 500
черный</t>
  </si>
  <si>
    <t>Декор "Пихта" бордюр 500
черный</t>
  </si>
  <si>
    <t>Декор "Пихта" угловой 250
черный</t>
  </si>
  <si>
    <t>Декор "Пихта" центральный 700
черный</t>
  </si>
  <si>
    <t>Декор "Репейник" угловой 250
черный</t>
  </si>
  <si>
    <t>Декор "Репейник" центральный 500
черный</t>
  </si>
  <si>
    <t>Ручка-скоба РС-80 плоская</t>
  </si>
  <si>
    <t>Ручка-скоба РС-100 плоская</t>
  </si>
  <si>
    <t>Ручка-скоба РС-140 плоская</t>
  </si>
  <si>
    <t xml:space="preserve">Ручка-скоба РС-80 ТР </t>
  </si>
  <si>
    <t xml:space="preserve">Ручка-скоба РС-100 ТР </t>
  </si>
  <si>
    <t xml:space="preserve">Ручка-скоба РС-140 ТР </t>
  </si>
  <si>
    <t>Ручка-скоба РС-200 ТР</t>
  </si>
  <si>
    <t>Ручка-скоба РС-300 ТР</t>
  </si>
  <si>
    <t>Ручка-скоба банная РС-180
Плоская</t>
  </si>
  <si>
    <t>Ручка-скоба банная РС-200
Плоская</t>
  </si>
  <si>
    <t>Ручка-скоба банная РС-140-ТР
Резная</t>
  </si>
  <si>
    <t>Ручка-скоба банная РС-200-ТР
Резная</t>
  </si>
  <si>
    <t>Ручка-скоба РС 80 белый</t>
  </si>
  <si>
    <t>Ручка-скоба РС 80 зол.металлик</t>
  </si>
  <si>
    <t>Ручка-скоба РС 80 ст.бронза</t>
  </si>
  <si>
    <t>Ручка-скоба РС 80 брон. металлик</t>
  </si>
  <si>
    <t>Ручка-скоба РС 80 оцинк.</t>
  </si>
  <si>
    <t>Ручка-скоба РС 80 оксид</t>
  </si>
  <si>
    <t>Ручка-скоба РС 80 «Техно» цинк</t>
  </si>
  <si>
    <t>Задвижка ЗД-100-Пл черный</t>
  </si>
  <si>
    <t>Задвижка ЗД-100-Пл бр.металлик</t>
  </si>
  <si>
    <t>Задвижка ЗД-100-КР черный / цинк</t>
  </si>
  <si>
    <t>Задвижка ЗД-100-Пл черный / цинк</t>
  </si>
  <si>
    <t>Задвижка ЗД-110 черный / цинк</t>
  </si>
  <si>
    <t>Задвижка ЗД-110-Пр черный / цинк</t>
  </si>
  <si>
    <t>Фиксатор засов ворот вертикальный
ФЗВ 700х22
цинк</t>
  </si>
  <si>
    <t>Засов-задвижка ворот ЗЗВ-470
черный матовый</t>
  </si>
  <si>
    <t xml:space="preserve">Упор воротный НОЭЗ УВ-200-SL
черный / белый </t>
  </si>
  <si>
    <t>Проушины с фиксатором
черный матовый
бронз металлик
цинк</t>
  </si>
  <si>
    <t xml:space="preserve">Набор для крепления кровли d-25 </t>
  </si>
  <si>
    <t>Цепочка дверная ЦД 100
цинк</t>
  </si>
  <si>
    <t xml:space="preserve">Защелка калитки ЗК-230
цинк </t>
  </si>
  <si>
    <t>Защелка калитки  ЗК-230
черный матовый</t>
  </si>
  <si>
    <t>Крепление ступеней  КС-30-30-200
цинк</t>
  </si>
  <si>
    <t>Ручка для погреба  РП-80 SL
цинк</t>
  </si>
  <si>
    <t>Крючок одинарный Кр-55
черный матовый
броновый металлик
золотой металлик
белый
цинк</t>
  </si>
  <si>
    <t>Размеры</t>
  </si>
  <si>
    <t>Цена от 
100 т.р.                -13%</t>
  </si>
  <si>
    <t>Цена от                170 т.р.                  -20%</t>
  </si>
  <si>
    <t>Цена от 
10 т.р. 
-10%</t>
  </si>
  <si>
    <t>Цена от 
30 т.р. 
-15%</t>
  </si>
  <si>
    <t>Цена от 
60 т.р. 
-20%</t>
  </si>
  <si>
    <t>Цена от 
100 т.р.                -23%</t>
  </si>
  <si>
    <t>Цена от                170 т.р.                  -30%</t>
  </si>
  <si>
    <t>Цена от 
10 т.р. 
-8%</t>
  </si>
  <si>
    <t>Цена от 
30 т.р. 
-20%</t>
  </si>
  <si>
    <t>Цена от 
60 т.р. 
-32%</t>
  </si>
  <si>
    <t>Цена от 
100 т.р.                -40%</t>
  </si>
  <si>
    <t>Цена от                170 т.р.                  -45%</t>
  </si>
  <si>
    <t>Зажим для греющего кабеля
цинк</t>
  </si>
  <si>
    <t xml:space="preserve">Зажим для греющего кабеля
RAL </t>
  </si>
  <si>
    <t>Фиксаторы для арматуры</t>
  </si>
  <si>
    <t>Цена от 
10 т.р. 
-30%</t>
  </si>
  <si>
    <t>Цена от 
30 т.р. 
-36%</t>
  </si>
  <si>
    <t>Цена от 
60 т.р. 
-42%</t>
  </si>
  <si>
    <t>Цена от 
100 т.р.                -45%</t>
  </si>
  <si>
    <t xml:space="preserve">Цена от 
10 т.р. </t>
  </si>
  <si>
    <t>Цена от 
30 т.р.</t>
  </si>
  <si>
    <t>Цена от 
60 т.р.</t>
  </si>
  <si>
    <t xml:space="preserve">Цена от 
100 т.р.              </t>
  </si>
  <si>
    <t>Труба ПВХ</t>
  </si>
  <si>
    <t>С ВИНТОМ / С ГАЙКОЙ</t>
  </si>
  <si>
    <t>от
100 шт
1 т.р.</t>
  </si>
  <si>
    <t>от
500 шт
10 т.р.</t>
  </si>
  <si>
    <t>от
1000 шт
30 т.р.</t>
  </si>
  <si>
    <t>от
3000 шт
60 т.р.</t>
  </si>
  <si>
    <t>от
5000 шт
100 т.р.</t>
  </si>
  <si>
    <t>Крепеж кабеля обогрева кровли</t>
  </si>
  <si>
    <t>ФИКСАТОРЫ ДЛЯ АРМАТУРЫ</t>
  </si>
  <si>
    <t>ЗАГЛУШКИ ДЛЯ ТРУБ</t>
  </si>
  <si>
    <t>Ручка поворотная</t>
  </si>
  <si>
    <t>Ручка поворотная "Арт11" НОЭЗ
черный (1 комплект)</t>
  </si>
  <si>
    <t>Ручка поворотная "Арт 23" НОЭЗ
черный (1 комплект)</t>
  </si>
  <si>
    <t>Ручка поворотная "Арт35" НОЭЗ
черный (1 комплект)</t>
  </si>
  <si>
    <t xml:space="preserve">Накладка замочная 1а
черный матовый </t>
  </si>
  <si>
    <t xml:space="preserve">Накладка замочная 3а
черный матовый </t>
  </si>
  <si>
    <t>Коллекция ЛОФТ</t>
  </si>
  <si>
    <t>Ручка-скоба "Лофт" РС140-SL
черный</t>
  </si>
  <si>
    <t>Ручка-скоба "Лофт 2" РС140
черный, 4 мм, скошеная</t>
  </si>
  <si>
    <t>Ручка "Лофт 3" НОЭЗ
черный, 4 мм</t>
  </si>
  <si>
    <t xml:space="preserve">Ручка "Лофт 4" НОЭЗ
черный, 3 мм </t>
  </si>
  <si>
    <t>Задвижка "Лофт"</t>
  </si>
  <si>
    <t>Щеколда "Лофт"
для раздвижных дверей
черный, 4 мм</t>
  </si>
  <si>
    <t xml:space="preserve">Крючок "Лофт" Кр-2
черный, 2.5 мм </t>
  </si>
  <si>
    <t xml:space="preserve">Крючок "Лофт" Кр-3
черный, 2.5 мм </t>
  </si>
  <si>
    <t>Крючок "Лофт" Кр-5
черный, 2.5 мм</t>
  </si>
  <si>
    <t>Полкодержатель "Лофт 2"
черный матовый</t>
  </si>
  <si>
    <t>Полкодержатель "Лофт"
черный матовый</t>
  </si>
  <si>
    <t xml:space="preserve">Вешалка "Лофт"
черный </t>
  </si>
  <si>
    <t>Ручка-кольцо</t>
  </si>
  <si>
    <t>Цифры 0,1,2,3,4,5,6,7,8,9 - черный
Буквы А, Б - черный
Дробь - черный</t>
  </si>
  <si>
    <t>Коллекция РИТМ</t>
  </si>
  <si>
    <t>Ручка-скоба "Ритм" РС140
черный матовый</t>
  </si>
  <si>
    <t>Ручка-скоба "Ритм" РС100
черный матовый</t>
  </si>
  <si>
    <t>Уголок декоративный "Ритм"
УД-165
черный матовый</t>
  </si>
  <si>
    <t>Уголок декоративный "Ритм"
УД- 110
черный матовый</t>
  </si>
  <si>
    <t>Петля-стрела "Ритм" ПС-150-SL
черный матовый</t>
  </si>
  <si>
    <t>Петля-стрела "Ритм" ПС-200
черный матовый</t>
  </si>
  <si>
    <t>Петля-стрела "Ритм" ПС-250
черный матовый</t>
  </si>
  <si>
    <t>Пластина ремонтная
для мебельной петли
РПД-45-S (дверка), цинк (2 шт.)</t>
  </si>
  <si>
    <t>Пластина ремонтная
для мебельной петли
РПД-48-S (дверка), цинк (2 шт.)</t>
  </si>
  <si>
    <t>Пластина ремонтная
для мебельной петли
РПС-32-S (стенка), цинк (2 шт.)</t>
  </si>
  <si>
    <t>Пластина ремонтная для мебельной петли</t>
  </si>
  <si>
    <t>Ставни</t>
  </si>
  <si>
    <t>Ставни (4 мм)</t>
  </si>
  <si>
    <t>Подставка под телефон</t>
  </si>
  <si>
    <t>Ключницы, крючки</t>
  </si>
  <si>
    <t>Декор забора</t>
  </si>
  <si>
    <t>Флюгер</t>
  </si>
  <si>
    <t>Ручка-скоба РС-140-ТР-2
бук окс. лак</t>
  </si>
  <si>
    <t>Ручка-скоба "Винтаж" РС-140</t>
  </si>
  <si>
    <t>Ручка-скоба "Винтаж" РС-200</t>
  </si>
  <si>
    <t>Ручка-скоба "Винтаж" РС-250</t>
  </si>
  <si>
    <t>Ручка-скоба "Винтаж" РС-300</t>
  </si>
  <si>
    <t>Ручка-скоба РСМ-80
черн. матовый, бронз. металлик</t>
  </si>
  <si>
    <t>Ручка-скоба РСМ-100
черн. матовый, бронз. металлик</t>
  </si>
  <si>
    <t>Ручка-скоба РСМ-140
черн. матовый, бронз. металлик</t>
  </si>
  <si>
    <t>Ручка-скоба РСМ2-140
черный матовый
бронз металлик
белая</t>
  </si>
  <si>
    <t>Ручка-скоба РСМ2-100
черный матовый
бронз металлик
белая</t>
  </si>
  <si>
    <t>Цифры, буквы</t>
  </si>
  <si>
    <t>Задвижка ЗД-110-Уд, ст.бронза</t>
  </si>
  <si>
    <t>Задвижка ЗД-110-Уд, бр.металлик</t>
  </si>
  <si>
    <t>Задвижка ЗД-110-Уд, золот. мет.</t>
  </si>
  <si>
    <t>Задвижка ЗД-110-Уд черный / цинк</t>
  </si>
  <si>
    <t>Задвижка ЗД-110-Гб, черный</t>
  </si>
  <si>
    <t>Задвижка ЗД-110-Гб, ст.бронза</t>
  </si>
  <si>
    <t>Задвижка ЗД-110-Гб, бр.металлик</t>
  </si>
  <si>
    <t>Задвижка ЗД-110-Гб, черн. / цинк</t>
  </si>
  <si>
    <t>Задвижка ЗД-110-Гб, золот. мет.</t>
  </si>
  <si>
    <t>40-120</t>
  </si>
  <si>
    <t>ПД 100-25-2, черный матовый</t>
  </si>
  <si>
    <t>ПД 200-25-2, черный матовый</t>
  </si>
  <si>
    <t>ПД 300-25-2, черный матовый</t>
  </si>
  <si>
    <t>ПД 400-25-2, черный матовый</t>
  </si>
  <si>
    <t>ПД 500-25-2, черный матовый</t>
  </si>
  <si>
    <t>ПД 600-25-2, черный матовый</t>
  </si>
  <si>
    <t>ПН 90-Фр унив., черный матовый</t>
  </si>
  <si>
    <t>ПН 90-Фр унив., ст.бронза</t>
  </si>
  <si>
    <t>ПН 110-Фр унив., черный матовый</t>
  </si>
  <si>
    <t>ПН 110-Фр унив., ст.бронза</t>
  </si>
  <si>
    <t xml:space="preserve">  Опора винт. М6 х 25</t>
  </si>
  <si>
    <t xml:space="preserve">  Опора винт. М6 х 75</t>
  </si>
  <si>
    <t xml:space="preserve">  Опора винт. М6 х 80</t>
  </si>
  <si>
    <t xml:space="preserve">  Опора винт. М10 х 30</t>
  </si>
  <si>
    <t xml:space="preserve">  Опора винт. М10 х 65</t>
  </si>
  <si>
    <t xml:space="preserve">  Опора винт. М10 х 75</t>
  </si>
  <si>
    <t xml:space="preserve">  Колпачок на болт/гайку М6 (ключ 10) черный/цв.</t>
  </si>
  <si>
    <t xml:space="preserve">  Колпачок на болт/гайку М12 (ключ 19) черный/цв.</t>
  </si>
  <si>
    <t xml:space="preserve">  Колпачок на болт/гайку М8 (ключ 13) черный/цв.</t>
  </si>
  <si>
    <t xml:space="preserve">  Колпачок на болт/гайку М10 (ключ 17) черный/цв.</t>
  </si>
  <si>
    <t xml:space="preserve">  Заглушка, 15x15</t>
  </si>
  <si>
    <t xml:space="preserve">  Заглушка, 20х10</t>
  </si>
  <si>
    <t xml:space="preserve">  Заглушка, 20х15</t>
  </si>
  <si>
    <t xml:space="preserve">  Заглушка, 20х20</t>
  </si>
  <si>
    <t xml:space="preserve">  Заглушка, 25х25</t>
  </si>
  <si>
    <t xml:space="preserve">  Заглушка, 25х28</t>
  </si>
  <si>
    <t xml:space="preserve">  Заглушка, 30x20</t>
  </si>
  <si>
    <t xml:space="preserve">  Заглушка, 35x20</t>
  </si>
  <si>
    <t xml:space="preserve">  Заглушка, 30x30</t>
  </si>
  <si>
    <t xml:space="preserve">  Заглушка, 35х35</t>
  </si>
  <si>
    <t xml:space="preserve">  Заглушка, 40х20</t>
  </si>
  <si>
    <t xml:space="preserve">  Заглушка, 40х25</t>
  </si>
  <si>
    <t xml:space="preserve">  Заглушка, 40х40</t>
  </si>
  <si>
    <t xml:space="preserve">  Заглушка, 50х25</t>
  </si>
  <si>
    <t xml:space="preserve">  Заглушка, 50х30</t>
  </si>
  <si>
    <t xml:space="preserve">  Заглушка, 50х50</t>
  </si>
  <si>
    <t xml:space="preserve">  Заглушка, 60х30</t>
  </si>
  <si>
    <t xml:space="preserve">  Заглушка, 60х40</t>
  </si>
  <si>
    <t xml:space="preserve">  Заглушка, 60х60</t>
  </si>
  <si>
    <t xml:space="preserve">  Заглушка, 70х70</t>
  </si>
  <si>
    <t xml:space="preserve">  Заглушка, 80х40</t>
  </si>
  <si>
    <t xml:space="preserve">  Заглушка, 80х60</t>
  </si>
  <si>
    <t xml:space="preserve">  Заглушка, 80х80</t>
  </si>
  <si>
    <t xml:space="preserve">  Заглушка, 100х50</t>
  </si>
  <si>
    <t xml:space="preserve">  Заглушка, 100х100</t>
  </si>
  <si>
    <t xml:space="preserve">  Заглушка, 120х120</t>
  </si>
  <si>
    <t xml:space="preserve">  Заглушка, 140х140</t>
  </si>
  <si>
    <t xml:space="preserve">  Заглушка, 150х100</t>
  </si>
  <si>
    <t xml:space="preserve">  Заглушка, 160х160</t>
  </si>
  <si>
    <t xml:space="preserve">  Заглушка, д.10</t>
  </si>
  <si>
    <t xml:space="preserve">  Заглушка, д.12</t>
  </si>
  <si>
    <t xml:space="preserve">  Заглушка, д.14</t>
  </si>
  <si>
    <t xml:space="preserve">  Заглушка, д.16</t>
  </si>
  <si>
    <t xml:space="preserve">  Заглушка, д.18</t>
  </si>
  <si>
    <t xml:space="preserve">  Заглушка, д.19</t>
  </si>
  <si>
    <t xml:space="preserve">  Заглушка, д.20</t>
  </si>
  <si>
    <t xml:space="preserve">  Заглушка, д.22</t>
  </si>
  <si>
    <t xml:space="preserve">  Заглушка, д.25</t>
  </si>
  <si>
    <t xml:space="preserve">  Заглушка, д.28</t>
  </si>
  <si>
    <t xml:space="preserve">  Заглушка, д.30</t>
  </si>
  <si>
    <t xml:space="preserve">  Заглушка, д.32</t>
  </si>
  <si>
    <t xml:space="preserve">  Заглушка, д.35</t>
  </si>
  <si>
    <t xml:space="preserve">  Заглушка, д.38</t>
  </si>
  <si>
    <t xml:space="preserve">  Заглушка, д.40</t>
  </si>
  <si>
    <t xml:space="preserve">  Заглушка, д.42</t>
  </si>
  <si>
    <t xml:space="preserve">  Заглушка, д.45</t>
  </si>
  <si>
    <t xml:space="preserve">  Заглушка, д.48</t>
  </si>
  <si>
    <t xml:space="preserve">  Заглушка, д.50</t>
  </si>
  <si>
    <t xml:space="preserve">  Заглушка, д.57</t>
  </si>
  <si>
    <t xml:space="preserve">  Заглушка, д.60</t>
  </si>
  <si>
    <t xml:space="preserve">  Заглушка, д.73</t>
  </si>
  <si>
    <t xml:space="preserve">  Заглушка, д.76</t>
  </si>
  <si>
    <t xml:space="preserve">  Заглушка, д.89</t>
  </si>
  <si>
    <t xml:space="preserve">  Заглушка, д.102</t>
  </si>
  <si>
    <t xml:space="preserve">  Заглушка, д.108</t>
  </si>
  <si>
    <t xml:space="preserve">  Заглушка, д.133</t>
  </si>
  <si>
    <t xml:space="preserve">  Заглушка, 20х20, опора внешняя</t>
  </si>
  <si>
    <t xml:space="preserve">  Заглушка, 25х25, опора внешняя</t>
  </si>
  <si>
    <t xml:space="preserve">  Заглушка, 30x15, овал</t>
  </si>
  <si>
    <t xml:space="preserve">  Заглушка, 30х30, опора внешняя</t>
  </si>
  <si>
    <t xml:space="preserve">  Заглушка, 40х40, внутр. "домик"</t>
  </si>
  <si>
    <t xml:space="preserve">  Заглушка, 50х50, внутр. "домик"</t>
  </si>
  <si>
    <t xml:space="preserve">  Заглушка, 50х50, наруж. "домик"</t>
  </si>
  <si>
    <t xml:space="preserve">  Заглушка, 60х60, внутр. "домик"</t>
  </si>
  <si>
    <t xml:space="preserve">  Заглушка, 60х60, наруж. "колпак"</t>
  </si>
  <si>
    <t xml:space="preserve">  Заглушка, 60х60, наруж. "домик"</t>
  </si>
  <si>
    <t xml:space="preserve">  Заглушка, 80х80, внутр. "домик"</t>
  </si>
  <si>
    <t xml:space="preserve">  Заглушка, 80х80, наруж. "колпак"</t>
  </si>
  <si>
    <t xml:space="preserve">  Заглушка, 100х100, внутр. "домик"</t>
  </si>
  <si>
    <t xml:space="preserve">  Заглушка, 100х100, наруж. "колпак"</t>
  </si>
  <si>
    <t xml:space="preserve">  Заглушка, д.6, наруж.</t>
  </si>
  <si>
    <t xml:space="preserve">  Заглушка, д.16, наруж.</t>
  </si>
  <si>
    <t xml:space="preserve">  Заглушка, д.22, наруж.</t>
  </si>
  <si>
    <t xml:space="preserve">  Заглушка, д.25, наруж.</t>
  </si>
  <si>
    <t xml:space="preserve">  Заглушка, д.25, сфера</t>
  </si>
  <si>
    <t xml:space="preserve">  Заглушка, д.76, сфера</t>
  </si>
  <si>
    <t xml:space="preserve">  Заглушка, 25х25, гайка М8</t>
  </si>
  <si>
    <t xml:space="preserve">  Заглушка, 30х30, гайка М8</t>
  </si>
  <si>
    <t xml:space="preserve">  Заглушка, 40х40, гайка М10</t>
  </si>
  <si>
    <t xml:space="preserve">  Опора винт. М8 х 30</t>
  </si>
  <si>
    <t xml:space="preserve">  Конус</t>
  </si>
  <si>
    <t xml:space="preserve">  Звездочка 20</t>
  </si>
  <si>
    <t xml:space="preserve">  Звездочка25</t>
  </si>
  <si>
    <t xml:space="preserve">  Звездочка30</t>
  </si>
  <si>
    <t xml:space="preserve">  Звездочка35</t>
  </si>
  <si>
    <t xml:space="preserve">  Звездочка 40</t>
  </si>
  <si>
    <t xml:space="preserve">  Звездочка50</t>
  </si>
  <si>
    <t xml:space="preserve">  Стойка универсальная (10-25)</t>
  </si>
  <si>
    <t xml:space="preserve">  Стульчик15</t>
  </si>
  <si>
    <t xml:space="preserve">  Стульчик20</t>
  </si>
  <si>
    <t xml:space="preserve">  Стульчик25</t>
  </si>
  <si>
    <t xml:space="preserve">  Стульчик30</t>
  </si>
  <si>
    <t xml:space="preserve">  Стульчик35</t>
  </si>
  <si>
    <t xml:space="preserve">  Стульчик40</t>
  </si>
  <si>
    <t xml:space="preserve">  Потолочная опора 35/40/45/50</t>
  </si>
  <si>
    <t xml:space="preserve">  Потолочная опора 60/70/80</t>
  </si>
  <si>
    <t xml:space="preserve">  Круглый15 </t>
  </si>
  <si>
    <t xml:space="preserve">  Круглый30</t>
  </si>
  <si>
    <t xml:space="preserve">  Опора под сыпучий грунт</t>
  </si>
  <si>
    <t xml:space="preserve">  Треугольник15</t>
  </si>
  <si>
    <t xml:space="preserve">  Треугольник25</t>
  </si>
  <si>
    <t xml:space="preserve">  Пробка д.22</t>
  </si>
  <si>
    <t xml:space="preserve">  Стойка на сыпучий грунт ФС-25/30</t>
  </si>
  <si>
    <t xml:space="preserve">  Стойка на сыпучий грунт ФС-30/35</t>
  </si>
  <si>
    <t xml:space="preserve">  Стойка на сыпучий грунт ФС-40/45</t>
  </si>
  <si>
    <t xml:space="preserve">  Стойка на сыпучий грунт ФС-50/55</t>
  </si>
  <si>
    <t xml:space="preserve">  Стойка на сыпучий грунт ФС-35/40</t>
  </si>
  <si>
    <t xml:space="preserve">  Стойка на сыпучий грунт ФС-45/50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</si>
</sst>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43" x14ac:knownFonts="1">
    <font>
      <sz val="10"/>
      <name val="Arial"/>
      <family val="2"/>
      <charset val="177"/>
    </font>
    <font>
      <sz val="10"/>
      <name val="Tahoma"/>
      <family val="2"/>
      <charset val="204"/>
    </font>
    <font>
      <b/>
      <sz val="10"/>
      <name val="Tahoma"/>
      <family val="2"/>
      <charset val="204"/>
    </font>
    <font>
      <b/>
      <sz val="8"/>
      <name val="Tahoma"/>
      <family val="2"/>
      <charset val="204"/>
    </font>
    <font>
      <sz val="9"/>
      <name val="Tahoma"/>
      <family val="2"/>
      <charset val="204"/>
    </font>
    <font>
      <b/>
      <sz val="9"/>
      <name val="Tahoma"/>
      <family val="2"/>
      <charset val="204"/>
    </font>
    <font>
      <sz val="8"/>
      <name val="Tahoma"/>
      <family val="2"/>
      <charset val="204"/>
    </font>
    <font>
      <sz val="10"/>
      <name val="Arial"/>
      <family val="2"/>
      <charset val="177"/>
    </font>
    <font>
      <b/>
      <sz val="12"/>
      <name val="Tahoma"/>
      <family val="2"/>
      <charset val="204"/>
    </font>
    <font>
      <u/>
      <sz val="7"/>
      <color indexed="12"/>
      <name val="Arial"/>
      <family val="2"/>
      <charset val="177"/>
    </font>
    <font>
      <sz val="12"/>
      <color indexed="0"/>
      <name val="Arial"/>
      <family val="2"/>
      <charset val="204"/>
    </font>
    <font>
      <b/>
      <sz val="10"/>
      <color indexed="9"/>
      <name val="Tahoma"/>
      <family val="2"/>
      <charset val="204"/>
    </font>
    <font>
      <sz val="12"/>
      <name val="Tahoma"/>
      <family val="2"/>
      <charset val="204"/>
    </font>
    <font>
      <b/>
      <sz val="14"/>
      <name val="Tahoma"/>
      <family val="2"/>
      <charset val="204"/>
    </font>
    <font>
      <sz val="14"/>
      <name val="Tahoma"/>
      <family val="2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sz val="9"/>
      <name val="Arial"/>
      <family val="2"/>
      <charset val="177"/>
    </font>
    <font>
      <u/>
      <sz val="9"/>
      <color indexed="12"/>
      <name val="Tahoma"/>
      <family val="2"/>
      <charset val="204"/>
    </font>
    <font>
      <sz val="10"/>
      <name val="Arial"/>
      <family val="2"/>
      <charset val="204"/>
    </font>
    <font>
      <b/>
      <sz val="11"/>
      <name val="Arial"/>
      <family val="2"/>
      <charset val="204"/>
    </font>
    <font>
      <b/>
      <sz val="8"/>
      <name val="Arial"/>
      <family val="2"/>
      <charset val="204"/>
    </font>
    <font>
      <b/>
      <sz val="9"/>
      <name val="Arial"/>
      <family val="2"/>
      <charset val="204"/>
    </font>
    <font>
      <b/>
      <sz val="14"/>
      <color indexed="9"/>
      <name val="Arial"/>
      <family val="2"/>
      <charset val="204"/>
    </font>
    <font>
      <b/>
      <sz val="10"/>
      <color indexed="9"/>
      <name val="Arial"/>
      <family val="2"/>
      <charset val="204"/>
    </font>
    <font>
      <b/>
      <sz val="20"/>
      <name val="Arial"/>
      <family val="2"/>
      <charset val="204"/>
    </font>
    <font>
      <b/>
      <sz val="20"/>
      <name val="Tahoma"/>
      <family val="2"/>
      <charset val="204"/>
    </font>
    <font>
      <b/>
      <sz val="11"/>
      <name val="Tahoma"/>
      <family val="2"/>
      <charset val="204"/>
    </font>
    <font>
      <b/>
      <sz val="16"/>
      <name val="Tahoma"/>
      <family val="2"/>
      <charset val="204"/>
    </font>
    <font>
      <b/>
      <sz val="14"/>
      <color indexed="9"/>
      <name val="Tahoma"/>
      <family val="2"/>
      <charset val="204"/>
    </font>
    <font>
      <b/>
      <sz val="18"/>
      <name val="Tahoma"/>
      <family val="2"/>
      <charset val="204"/>
    </font>
    <font>
      <sz val="11"/>
      <name val="Tahoma"/>
      <family val="2"/>
      <charset val="204"/>
    </font>
    <font>
      <sz val="14"/>
      <name val="Arial"/>
      <family val="2"/>
      <charset val="177"/>
    </font>
    <font>
      <sz val="13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rgb="FF222222"/>
      <name val="Tahoma"/>
      <family val="2"/>
      <charset val="204"/>
    </font>
    <font>
      <b/>
      <sz val="14"/>
      <color theme="0"/>
      <name val="Tahoma"/>
      <family val="2"/>
      <charset val="204"/>
    </font>
    <font>
      <b/>
      <sz val="14"/>
      <color rgb="FF222222"/>
      <name val="Tahoma"/>
      <family val="2"/>
      <charset val="204"/>
    </font>
    <font>
      <sz val="10"/>
      <color rgb="FFFF0000"/>
      <name val="Tahoma"/>
      <family val="2"/>
      <charset val="204"/>
    </font>
    <font>
      <sz val="14"/>
      <color theme="0"/>
      <name val="Tahoma"/>
      <family val="2"/>
      <charset val="204"/>
    </font>
    <font>
      <sz val="10"/>
      <color theme="0"/>
      <name val="Tahoma"/>
      <family val="2"/>
      <charset val="204"/>
    </font>
    <font>
      <sz val="10"/>
      <color theme="1"/>
      <name val="Tahoma"/>
      <family val="2"/>
      <charset val="204"/>
    </font>
    <font>
      <b/>
      <sz val="10"/>
      <color theme="1"/>
      <name val="Tahoma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indexed="23"/>
        <bgColor indexed="55"/>
      </patternFill>
    </fill>
    <fill>
      <patternFill patternType="solid">
        <fgColor indexed="43"/>
        <bgColor indexed="26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499984740745262"/>
        <bgColor indexed="55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59999389629810485"/>
        <bgColor indexed="55"/>
      </patternFill>
    </fill>
    <fill>
      <patternFill patternType="solid">
        <fgColor theme="9" tint="0.39997558519241921"/>
        <bgColor indexed="55"/>
      </patternFill>
    </fill>
    <fill>
      <patternFill patternType="solid">
        <fgColor theme="9" tint="0.59999389629810485"/>
        <bgColor indexed="64"/>
      </patternFill>
    </fill>
  </fills>
  <borders count="12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</borders>
  <cellStyleXfs count="8">
    <xf numFmtId="0" fontId="0" fillId="0" borderId="0"/>
    <xf numFmtId="0" fontId="7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10" fillId="0" borderId="0">
      <alignment horizontal="left" vertical="top" wrapText="1"/>
    </xf>
    <xf numFmtId="0" fontId="7" fillId="0" borderId="0"/>
    <xf numFmtId="0" fontId="34" fillId="0" borderId="0"/>
    <xf numFmtId="0" fontId="7" fillId="0" borderId="0"/>
    <xf numFmtId="0" fontId="7" fillId="0" borderId="0"/>
  </cellStyleXfs>
  <cellXfs count="697">
    <xf numFmtId="0" fontId="0" fillId="0" borderId="0" xfId="0"/>
    <xf numFmtId="0" fontId="1" fillId="0" borderId="0" xfId="0" applyFont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2" fontId="1" fillId="0" borderId="0" xfId="0" applyNumberFormat="1" applyFont="1" applyBorder="1" applyAlignment="1">
      <alignment vertical="center"/>
    </xf>
    <xf numFmtId="164" fontId="1" fillId="0" borderId="0" xfId="0" applyNumberFormat="1" applyFont="1" applyBorder="1" applyAlignment="1">
      <alignment vertical="center"/>
    </xf>
    <xf numFmtId="0" fontId="35" fillId="0" borderId="0" xfId="0" applyFont="1"/>
    <xf numFmtId="0" fontId="3" fillId="0" borderId="0" xfId="0" applyFont="1" applyFill="1" applyBorder="1" applyAlignment="1">
      <alignment horizontal="center" vertical="center" wrapText="1"/>
    </xf>
    <xf numFmtId="2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Border="1" applyAlignment="1">
      <alignment vertical="center"/>
    </xf>
    <xf numFmtId="0" fontId="17" fillId="0" borderId="0" xfId="0" applyFont="1"/>
    <xf numFmtId="0" fontId="0" fillId="0" borderId="0" xfId="0" applyFont="1"/>
    <xf numFmtId="0" fontId="19" fillId="0" borderId="0" xfId="0" applyFont="1" applyBorder="1" applyAlignment="1">
      <alignment vertical="center"/>
    </xf>
    <xf numFmtId="0" fontId="19" fillId="0" borderId="0" xfId="0" applyFont="1"/>
    <xf numFmtId="0" fontId="1" fillId="4" borderId="1" xfId="0" applyFont="1" applyFill="1" applyBorder="1" applyAlignment="1">
      <alignment horizontal="center" vertical="center"/>
    </xf>
    <xf numFmtId="4" fontId="1" fillId="4" borderId="1" xfId="0" applyNumberFormat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right" vertical="center"/>
    </xf>
    <xf numFmtId="0" fontId="1" fillId="0" borderId="0" xfId="0" applyFont="1" applyFill="1" applyBorder="1" applyAlignment="1">
      <alignment horizontal="right" vertical="center"/>
    </xf>
    <xf numFmtId="0" fontId="5" fillId="0" borderId="0" xfId="0" applyFont="1" applyFill="1" applyBorder="1" applyAlignment="1">
      <alignment horizontal="right" vertical="center"/>
    </xf>
    <xf numFmtId="0" fontId="18" fillId="0" borderId="0" xfId="2" applyFont="1" applyFill="1" applyBorder="1" applyAlignment="1" applyProtection="1">
      <alignment horizontal="center" vertical="center"/>
    </xf>
    <xf numFmtId="0" fontId="25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/>
    </xf>
    <xf numFmtId="4" fontId="20" fillId="5" borderId="3" xfId="0" applyNumberFormat="1" applyFont="1" applyFill="1" applyBorder="1" applyAlignment="1">
      <alignment horizontal="center" vertical="center" wrapText="1"/>
    </xf>
    <xf numFmtId="4" fontId="20" fillId="5" borderId="4" xfId="0" applyNumberFormat="1" applyFont="1" applyFill="1" applyBorder="1" applyAlignment="1">
      <alignment horizontal="center" vertical="center" wrapText="1"/>
    </xf>
    <xf numFmtId="4" fontId="4" fillId="0" borderId="0" xfId="0" applyNumberFormat="1" applyFont="1" applyFill="1" applyBorder="1" applyAlignment="1">
      <alignment horizontal="center" vertical="center"/>
    </xf>
    <xf numFmtId="4" fontId="5" fillId="0" borderId="0" xfId="0" applyNumberFormat="1" applyFont="1" applyFill="1" applyBorder="1" applyAlignment="1">
      <alignment horizontal="center" vertical="center"/>
    </xf>
    <xf numFmtId="4" fontId="2" fillId="4" borderId="1" xfId="0" applyNumberFormat="1" applyFont="1" applyFill="1" applyBorder="1" applyAlignment="1">
      <alignment horizontal="center" vertical="center"/>
    </xf>
    <xf numFmtId="16" fontId="1" fillId="4" borderId="5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left" vertical="center"/>
    </xf>
    <xf numFmtId="4" fontId="2" fillId="5" borderId="8" xfId="0" applyNumberFormat="1" applyFont="1" applyFill="1" applyBorder="1" applyAlignment="1">
      <alignment horizontal="center" vertical="center" wrapText="1"/>
    </xf>
    <xf numFmtId="4" fontId="1" fillId="5" borderId="8" xfId="0" applyNumberFormat="1" applyFont="1" applyFill="1" applyBorder="1" applyAlignment="1">
      <alignment horizontal="center" vertical="center" wrapText="1"/>
    </xf>
    <xf numFmtId="4" fontId="1" fillId="5" borderId="9" xfId="0" applyNumberFormat="1" applyFont="1" applyFill="1" applyBorder="1" applyAlignment="1">
      <alignment horizontal="center" vertical="center" wrapText="1"/>
    </xf>
    <xf numFmtId="4" fontId="2" fillId="5" borderId="10" xfId="0" applyNumberFormat="1" applyFont="1" applyFill="1" applyBorder="1" applyAlignment="1">
      <alignment horizontal="center" vertical="center" wrapText="1"/>
    </xf>
    <xf numFmtId="4" fontId="1" fillId="5" borderId="10" xfId="0" applyNumberFormat="1" applyFont="1" applyFill="1" applyBorder="1" applyAlignment="1">
      <alignment horizontal="center" vertical="center" wrapText="1"/>
    </xf>
    <xf numFmtId="4" fontId="1" fillId="5" borderId="11" xfId="0" applyNumberFormat="1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horizontal="left" vertical="center" wrapText="1"/>
    </xf>
    <xf numFmtId="4" fontId="2" fillId="5" borderId="4" xfId="0" applyNumberFormat="1" applyFont="1" applyFill="1" applyBorder="1" applyAlignment="1">
      <alignment horizontal="center" vertical="center"/>
    </xf>
    <xf numFmtId="4" fontId="1" fillId="5" borderId="4" xfId="0" applyNumberFormat="1" applyFont="1" applyFill="1" applyBorder="1" applyAlignment="1">
      <alignment horizontal="center" vertical="center" wrapText="1"/>
    </xf>
    <xf numFmtId="4" fontId="1" fillId="5" borderId="13" xfId="0" applyNumberFormat="1" applyFont="1" applyFill="1" applyBorder="1" applyAlignment="1">
      <alignment horizontal="center" vertical="center" wrapText="1"/>
    </xf>
    <xf numFmtId="0" fontId="1" fillId="6" borderId="3" xfId="0" applyFont="1" applyFill="1" applyBorder="1" applyAlignment="1">
      <alignment horizontal="center" vertical="center"/>
    </xf>
    <xf numFmtId="164" fontId="1" fillId="6" borderId="13" xfId="0" applyNumberFormat="1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left" vertical="center" wrapText="1"/>
    </xf>
    <xf numFmtId="4" fontId="2" fillId="5" borderId="6" xfId="0" applyNumberFormat="1" applyFont="1" applyFill="1" applyBorder="1" applyAlignment="1">
      <alignment horizontal="center" vertical="center"/>
    </xf>
    <xf numFmtId="4" fontId="1" fillId="5" borderId="6" xfId="0" applyNumberFormat="1" applyFont="1" applyFill="1" applyBorder="1" applyAlignment="1">
      <alignment horizontal="center" vertical="center" wrapText="1"/>
    </xf>
    <xf numFmtId="4" fontId="1" fillId="5" borderId="15" xfId="0" applyNumberFormat="1" applyFont="1" applyFill="1" applyBorder="1" applyAlignment="1">
      <alignment horizontal="center" vertical="center" wrapText="1"/>
    </xf>
    <xf numFmtId="0" fontId="1" fillId="6" borderId="16" xfId="0" applyFont="1" applyFill="1" applyBorder="1" applyAlignment="1">
      <alignment horizontal="center" vertical="center"/>
    </xf>
    <xf numFmtId="164" fontId="1" fillId="6" borderId="15" xfId="0" applyNumberFormat="1" applyFont="1" applyFill="1" applyBorder="1" applyAlignment="1">
      <alignment horizontal="center" vertical="center"/>
    </xf>
    <xf numFmtId="0" fontId="1" fillId="5" borderId="17" xfId="0" applyFont="1" applyFill="1" applyBorder="1" applyAlignment="1">
      <alignment horizontal="left" vertical="center" wrapText="1"/>
    </xf>
    <xf numFmtId="4" fontId="2" fillId="5" borderId="18" xfId="0" applyNumberFormat="1" applyFont="1" applyFill="1" applyBorder="1" applyAlignment="1">
      <alignment horizontal="center" vertical="center"/>
    </xf>
    <xf numFmtId="4" fontId="1" fillId="5" borderId="18" xfId="0" applyNumberFormat="1" applyFont="1" applyFill="1" applyBorder="1" applyAlignment="1">
      <alignment horizontal="center" vertical="center" wrapText="1"/>
    </xf>
    <xf numFmtId="4" fontId="1" fillId="5" borderId="19" xfId="0" applyNumberFormat="1" applyFont="1" applyFill="1" applyBorder="1" applyAlignment="1">
      <alignment horizontal="center" vertical="center" wrapText="1"/>
    </xf>
    <xf numFmtId="0" fontId="1" fillId="6" borderId="20" xfId="0" applyFont="1" applyFill="1" applyBorder="1" applyAlignment="1">
      <alignment horizontal="center" vertical="center"/>
    </xf>
    <xf numFmtId="164" fontId="1" fillId="6" borderId="19" xfId="0" applyNumberFormat="1" applyFont="1" applyFill="1" applyBorder="1" applyAlignment="1">
      <alignment horizontal="center" vertical="center"/>
    </xf>
    <xf numFmtId="0" fontId="4" fillId="0" borderId="0" xfId="0" applyFont="1"/>
    <xf numFmtId="0" fontId="1" fillId="0" borderId="0" xfId="0" applyFont="1"/>
    <xf numFmtId="0" fontId="26" fillId="0" borderId="0" xfId="0" applyFont="1" applyFill="1" applyBorder="1" applyAlignment="1">
      <alignment horizontal="center" vertical="center" wrapText="1"/>
    </xf>
    <xf numFmtId="4" fontId="27" fillId="5" borderId="3" xfId="0" applyNumberFormat="1" applyFont="1" applyFill="1" applyBorder="1" applyAlignment="1">
      <alignment horizontal="center" vertical="center" wrapText="1"/>
    </xf>
    <xf numFmtId="4" fontId="27" fillId="5" borderId="4" xfId="0" applyNumberFormat="1" applyFont="1" applyFill="1" applyBorder="1" applyAlignment="1">
      <alignment horizontal="center" vertical="center" wrapText="1"/>
    </xf>
    <xf numFmtId="4" fontId="27" fillId="5" borderId="21" xfId="0" applyNumberFormat="1" applyFont="1" applyFill="1" applyBorder="1" applyAlignment="1">
      <alignment horizontal="center" vertical="center" wrapText="1"/>
    </xf>
    <xf numFmtId="4" fontId="2" fillId="5" borderId="20" xfId="0" applyNumberFormat="1" applyFont="1" applyFill="1" applyBorder="1" applyAlignment="1">
      <alignment horizontal="center" vertical="center" wrapText="1"/>
    </xf>
    <xf numFmtId="4" fontId="5" fillId="5" borderId="18" xfId="0" applyNumberFormat="1" applyFont="1" applyFill="1" applyBorder="1" applyAlignment="1">
      <alignment horizontal="center" vertical="center" wrapText="1"/>
    </xf>
    <xf numFmtId="4" fontId="5" fillId="5" borderId="22" xfId="0" applyNumberFormat="1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0" fontId="1" fillId="6" borderId="23" xfId="0" applyFont="1" applyFill="1" applyBorder="1" applyAlignment="1">
      <alignment horizontal="center" vertical="center"/>
    </xf>
    <xf numFmtId="164" fontId="1" fillId="6" borderId="24" xfId="0" applyNumberFormat="1" applyFont="1" applyFill="1" applyBorder="1" applyAlignment="1">
      <alignment horizontal="center" vertical="center"/>
    </xf>
    <xf numFmtId="0" fontId="1" fillId="6" borderId="25" xfId="0" applyFont="1" applyFill="1" applyBorder="1" applyAlignment="1">
      <alignment horizontal="center" vertical="center"/>
    </xf>
    <xf numFmtId="164" fontId="1" fillId="6" borderId="26" xfId="0" applyNumberFormat="1" applyFont="1" applyFill="1" applyBorder="1" applyAlignment="1">
      <alignment horizontal="center" vertical="center"/>
    </xf>
    <xf numFmtId="2" fontId="13" fillId="0" borderId="0" xfId="0" applyNumberFormat="1" applyFont="1" applyBorder="1" applyAlignment="1">
      <alignment vertical="center"/>
    </xf>
    <xf numFmtId="164" fontId="13" fillId="0" borderId="0" xfId="0" applyNumberFormat="1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13" fillId="0" borderId="0" xfId="0" applyFont="1"/>
    <xf numFmtId="0" fontId="1" fillId="5" borderId="23" xfId="0" applyFont="1" applyFill="1" applyBorder="1" applyAlignment="1">
      <alignment horizontal="left" vertical="center" wrapText="1"/>
    </xf>
    <xf numFmtId="4" fontId="2" fillId="5" borderId="7" xfId="0" applyNumberFormat="1" applyFont="1" applyFill="1" applyBorder="1" applyAlignment="1">
      <alignment horizontal="center" vertical="center"/>
    </xf>
    <xf numFmtId="4" fontId="1" fillId="5" borderId="7" xfId="0" applyNumberFormat="1" applyFont="1" applyFill="1" applyBorder="1" applyAlignment="1">
      <alignment horizontal="center" vertical="center" wrapText="1"/>
    </xf>
    <xf numFmtId="4" fontId="1" fillId="5" borderId="27" xfId="0" applyNumberFormat="1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center" vertical="center"/>
    </xf>
    <xf numFmtId="0" fontId="1" fillId="5" borderId="16" xfId="0" applyFont="1" applyFill="1" applyBorder="1" applyAlignment="1">
      <alignment horizontal="left" vertical="center" wrapText="1"/>
    </xf>
    <xf numFmtId="4" fontId="1" fillId="5" borderId="28" xfId="0" applyNumberFormat="1" applyFont="1" applyFill="1" applyBorder="1" applyAlignment="1">
      <alignment horizontal="center" vertical="center" wrapText="1"/>
    </xf>
    <xf numFmtId="0" fontId="1" fillId="6" borderId="14" xfId="0" applyFont="1" applyFill="1" applyBorder="1" applyAlignment="1">
      <alignment horizontal="center" vertical="center"/>
    </xf>
    <xf numFmtId="0" fontId="1" fillId="5" borderId="25" xfId="0" applyFont="1" applyFill="1" applyBorder="1" applyAlignment="1">
      <alignment horizontal="left" vertical="center" wrapText="1"/>
    </xf>
    <xf numFmtId="4" fontId="2" fillId="5" borderId="29" xfId="0" applyNumberFormat="1" applyFont="1" applyFill="1" applyBorder="1" applyAlignment="1">
      <alignment horizontal="center" vertical="center"/>
    </xf>
    <xf numFmtId="4" fontId="1" fillId="5" borderId="29" xfId="0" applyNumberFormat="1" applyFont="1" applyFill="1" applyBorder="1" applyAlignment="1">
      <alignment horizontal="center" vertical="center" wrapText="1"/>
    </xf>
    <xf numFmtId="4" fontId="1" fillId="5" borderId="30" xfId="0" applyNumberFormat="1" applyFont="1" applyFill="1" applyBorder="1" applyAlignment="1">
      <alignment horizontal="center" vertical="center" wrapText="1"/>
    </xf>
    <xf numFmtId="0" fontId="1" fillId="6" borderId="17" xfId="0" applyFont="1" applyFill="1" applyBorder="1" applyAlignment="1">
      <alignment horizontal="center" vertical="center"/>
    </xf>
    <xf numFmtId="4" fontId="2" fillId="5" borderId="7" xfId="0" applyNumberFormat="1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center" vertical="center" wrapText="1"/>
    </xf>
    <xf numFmtId="0" fontId="1" fillId="6" borderId="13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4" fontId="2" fillId="5" borderId="6" xfId="0" applyNumberFormat="1" applyFont="1" applyFill="1" applyBorder="1" applyAlignment="1">
      <alignment horizontal="center" vertical="center" wrapText="1"/>
    </xf>
    <xf numFmtId="0" fontId="1" fillId="6" borderId="14" xfId="0" applyFont="1" applyFill="1" applyBorder="1" applyAlignment="1">
      <alignment horizontal="center" vertical="center" wrapText="1"/>
    </xf>
    <xf numFmtId="0" fontId="1" fillId="6" borderId="15" xfId="0" applyFont="1" applyFill="1" applyBorder="1" applyAlignment="1">
      <alignment horizontal="center" vertical="center" wrapText="1"/>
    </xf>
    <xf numFmtId="4" fontId="2" fillId="5" borderId="29" xfId="0" applyNumberFormat="1" applyFont="1" applyFill="1" applyBorder="1" applyAlignment="1">
      <alignment horizontal="center" vertical="center" wrapText="1"/>
    </xf>
    <xf numFmtId="49" fontId="1" fillId="6" borderId="17" xfId="0" applyNumberFormat="1" applyFont="1" applyFill="1" applyBorder="1" applyAlignment="1">
      <alignment horizontal="center" vertical="center" wrapText="1"/>
    </xf>
    <xf numFmtId="164" fontId="1" fillId="6" borderId="19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49" fontId="1" fillId="6" borderId="12" xfId="0" applyNumberFormat="1" applyFont="1" applyFill="1" applyBorder="1" applyAlignment="1">
      <alignment horizontal="center" vertical="center" wrapText="1"/>
    </xf>
    <xf numFmtId="164" fontId="1" fillId="6" borderId="13" xfId="0" applyNumberFormat="1" applyFont="1" applyFill="1" applyBorder="1" applyAlignment="1">
      <alignment horizontal="center" vertical="center" wrapText="1"/>
    </xf>
    <xf numFmtId="49" fontId="1" fillId="6" borderId="14" xfId="0" applyNumberFormat="1" applyFont="1" applyFill="1" applyBorder="1" applyAlignment="1">
      <alignment horizontal="center" vertical="center" wrapText="1"/>
    </xf>
    <xf numFmtId="164" fontId="1" fillId="6" borderId="15" xfId="0" applyNumberFormat="1" applyFont="1" applyFill="1" applyBorder="1" applyAlignment="1">
      <alignment horizontal="center" vertical="center" wrapText="1"/>
    </xf>
    <xf numFmtId="4" fontId="1" fillId="5" borderId="7" xfId="0" applyNumberFormat="1" applyFont="1" applyFill="1" applyBorder="1" applyAlignment="1">
      <alignment horizontal="center" vertical="center" wrapText="1"/>
    </xf>
    <xf numFmtId="4" fontId="1" fillId="5" borderId="27" xfId="0" applyNumberFormat="1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center" vertical="center"/>
    </xf>
    <xf numFmtId="0" fontId="1" fillId="6" borderId="14" xfId="0" applyFont="1" applyFill="1" applyBorder="1" applyAlignment="1">
      <alignment horizontal="center" vertical="center"/>
    </xf>
    <xf numFmtId="164" fontId="1" fillId="6" borderId="19" xfId="0" applyNumberFormat="1" applyFont="1" applyFill="1" applyBorder="1" applyAlignment="1">
      <alignment horizontal="center" vertical="center"/>
    </xf>
    <xf numFmtId="0" fontId="1" fillId="0" borderId="31" xfId="0" applyFont="1" applyBorder="1"/>
    <xf numFmtId="0" fontId="1" fillId="0" borderId="32" xfId="0" applyFont="1" applyFill="1" applyBorder="1" applyAlignment="1">
      <alignment vertical="center"/>
    </xf>
    <xf numFmtId="0" fontId="1" fillId="5" borderId="33" xfId="0" applyFont="1" applyFill="1" applyBorder="1" applyAlignment="1">
      <alignment horizontal="left" vertical="center" wrapText="1"/>
    </xf>
    <xf numFmtId="49" fontId="1" fillId="6" borderId="34" xfId="0" applyNumberFormat="1" applyFont="1" applyFill="1" applyBorder="1" applyAlignment="1">
      <alignment horizontal="center" vertical="center" wrapText="1"/>
    </xf>
    <xf numFmtId="0" fontId="1" fillId="6" borderId="35" xfId="0" applyFont="1" applyFill="1" applyBorder="1" applyAlignment="1">
      <alignment horizontal="center" vertical="center"/>
    </xf>
    <xf numFmtId="0" fontId="1" fillId="0" borderId="36" xfId="0" applyFont="1" applyBorder="1"/>
    <xf numFmtId="0" fontId="1" fillId="5" borderId="37" xfId="0" applyFont="1" applyFill="1" applyBorder="1" applyAlignment="1">
      <alignment horizontal="left" vertical="center" wrapText="1"/>
    </xf>
    <xf numFmtId="49" fontId="1" fillId="6" borderId="38" xfId="0" applyNumberFormat="1" applyFont="1" applyFill="1" applyBorder="1" applyAlignment="1">
      <alignment horizontal="center" vertical="center" wrapText="1"/>
    </xf>
    <xf numFmtId="0" fontId="1" fillId="6" borderId="39" xfId="0" applyFont="1" applyFill="1" applyBorder="1" applyAlignment="1">
      <alignment horizontal="center" vertical="center"/>
    </xf>
    <xf numFmtId="0" fontId="1" fillId="5" borderId="34" xfId="0" applyFont="1" applyFill="1" applyBorder="1" applyAlignment="1">
      <alignment horizontal="left" vertical="center" wrapText="1"/>
    </xf>
    <xf numFmtId="0" fontId="1" fillId="0" borderId="5" xfId="0" applyFont="1" applyBorder="1"/>
    <xf numFmtId="49" fontId="1" fillId="6" borderId="40" xfId="0" applyNumberFormat="1" applyFont="1" applyFill="1" applyBorder="1" applyAlignment="1">
      <alignment horizontal="center" vertical="center" wrapText="1"/>
    </xf>
    <xf numFmtId="0" fontId="1" fillId="6" borderId="41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7" fillId="0" borderId="0" xfId="0" applyFont="1"/>
    <xf numFmtId="0" fontId="2" fillId="5" borderId="3" xfId="0" applyFont="1" applyFill="1" applyBorder="1" applyAlignment="1">
      <alignment horizontal="left" vertical="center" wrapText="1"/>
    </xf>
    <xf numFmtId="4" fontId="2" fillId="5" borderId="4" xfId="0" applyNumberFormat="1" applyFont="1" applyFill="1" applyBorder="1" applyAlignment="1">
      <alignment horizontal="center" vertical="center" wrapText="1"/>
    </xf>
    <xf numFmtId="4" fontId="1" fillId="5" borderId="21" xfId="0" applyNumberFormat="1" applyFont="1" applyFill="1" applyBorder="1" applyAlignment="1">
      <alignment horizontal="center" vertical="center" wrapText="1"/>
    </xf>
    <xf numFmtId="0" fontId="1" fillId="6" borderId="13" xfId="0" applyFont="1" applyFill="1" applyBorder="1" applyAlignment="1">
      <alignment horizontal="center" vertical="center"/>
    </xf>
    <xf numFmtId="0" fontId="1" fillId="6" borderId="15" xfId="0" applyFont="1" applyFill="1" applyBorder="1" applyAlignment="1">
      <alignment horizontal="center" vertical="center"/>
    </xf>
    <xf numFmtId="0" fontId="1" fillId="5" borderId="20" xfId="0" applyFont="1" applyFill="1" applyBorder="1" applyAlignment="1">
      <alignment horizontal="left" vertical="center" wrapText="1"/>
    </xf>
    <xf numFmtId="4" fontId="2" fillId="5" borderId="18" xfId="0" applyNumberFormat="1" applyFont="1" applyFill="1" applyBorder="1" applyAlignment="1">
      <alignment horizontal="center" vertical="center" wrapText="1"/>
    </xf>
    <xf numFmtId="4" fontId="1" fillId="5" borderId="22" xfId="0" applyNumberFormat="1" applyFont="1" applyFill="1" applyBorder="1" applyAlignment="1">
      <alignment horizontal="center" vertical="center" wrapText="1"/>
    </xf>
    <xf numFmtId="0" fontId="1" fillId="6" borderId="19" xfId="0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left" vertical="center" wrapText="1"/>
    </xf>
    <xf numFmtId="49" fontId="1" fillId="6" borderId="42" xfId="0" applyNumberFormat="1" applyFont="1" applyFill="1" applyBorder="1" applyAlignment="1">
      <alignment horizontal="center" vertical="center" wrapText="1"/>
    </xf>
    <xf numFmtId="0" fontId="1" fillId="6" borderId="24" xfId="0" applyFont="1" applyFill="1" applyBorder="1" applyAlignment="1">
      <alignment horizontal="center" vertical="center"/>
    </xf>
    <xf numFmtId="49" fontId="1" fillId="6" borderId="43" xfId="0" applyNumberFormat="1" applyFont="1" applyFill="1" applyBorder="1" applyAlignment="1">
      <alignment horizontal="center" vertical="center" wrapText="1"/>
    </xf>
    <xf numFmtId="0" fontId="1" fillId="6" borderId="26" xfId="0" applyFont="1" applyFill="1" applyBorder="1" applyAlignment="1">
      <alignment horizontal="center" vertical="center"/>
    </xf>
    <xf numFmtId="0" fontId="2" fillId="5" borderId="12" xfId="0" applyFont="1" applyFill="1" applyBorder="1" applyAlignment="1">
      <alignment horizontal="left" vertical="center" wrapText="1"/>
    </xf>
    <xf numFmtId="0" fontId="38" fillId="0" borderId="0" xfId="0" applyFont="1" applyBorder="1" applyAlignment="1">
      <alignment vertical="center"/>
    </xf>
    <xf numFmtId="4" fontId="2" fillId="5" borderId="8" xfId="0" applyNumberFormat="1" applyFont="1" applyFill="1" applyBorder="1" applyAlignment="1">
      <alignment horizontal="center" vertical="center"/>
    </xf>
    <xf numFmtId="0" fontId="1" fillId="6" borderId="34" xfId="0" applyFont="1" applyFill="1" applyBorder="1" applyAlignment="1">
      <alignment horizontal="center" vertical="center"/>
    </xf>
    <xf numFmtId="164" fontId="1" fillId="6" borderId="35" xfId="0" applyNumberFormat="1" applyFont="1" applyFill="1" applyBorder="1" applyAlignment="1">
      <alignment horizontal="center" vertical="center"/>
    </xf>
    <xf numFmtId="2" fontId="36" fillId="0" borderId="0" xfId="0" applyNumberFormat="1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/>
    </xf>
    <xf numFmtId="164" fontId="1" fillId="6" borderId="35" xfId="0" applyNumberFormat="1" applyFont="1" applyFill="1" applyBorder="1" applyAlignment="1">
      <alignment horizontal="center" vertical="center" wrapText="1"/>
    </xf>
    <xf numFmtId="1" fontId="1" fillId="6" borderId="34" xfId="0" applyNumberFormat="1" applyFont="1" applyFill="1" applyBorder="1" applyAlignment="1">
      <alignment horizontal="center" vertical="center" wrapText="1"/>
    </xf>
    <xf numFmtId="0" fontId="1" fillId="6" borderId="35" xfId="0" applyFont="1" applyFill="1" applyBorder="1" applyAlignment="1">
      <alignment horizontal="center" vertical="center" wrapText="1"/>
    </xf>
    <xf numFmtId="1" fontId="1" fillId="6" borderId="40" xfId="0" applyNumberFormat="1" applyFont="1" applyFill="1" applyBorder="1" applyAlignment="1">
      <alignment horizontal="center" vertical="center" wrapText="1"/>
    </xf>
    <xf numFmtId="0" fontId="1" fillId="6" borderId="41" xfId="0" applyFont="1" applyFill="1" applyBorder="1" applyAlignment="1">
      <alignment horizontal="center" vertical="center" wrapText="1"/>
    </xf>
    <xf numFmtId="0" fontId="1" fillId="6" borderId="17" xfId="0" applyFont="1" applyFill="1" applyBorder="1" applyAlignment="1">
      <alignment horizontal="center" vertical="center" wrapText="1"/>
    </xf>
    <xf numFmtId="0" fontId="1" fillId="6" borderId="42" xfId="0" applyFont="1" applyFill="1" applyBorder="1" applyAlignment="1">
      <alignment horizontal="center" vertical="center" wrapText="1"/>
    </xf>
    <xf numFmtId="0" fontId="1" fillId="6" borderId="43" xfId="0" applyFont="1" applyFill="1" applyBorder="1" applyAlignment="1">
      <alignment horizontal="center" vertical="center" wrapText="1"/>
    </xf>
    <xf numFmtId="0" fontId="1" fillId="0" borderId="32" xfId="0" applyFont="1" applyFill="1" applyBorder="1"/>
    <xf numFmtId="0" fontId="1" fillId="6" borderId="34" xfId="0" applyFont="1" applyFill="1" applyBorder="1" applyAlignment="1">
      <alignment horizontal="center" vertical="center" wrapText="1"/>
    </xf>
    <xf numFmtId="0" fontId="1" fillId="0" borderId="32" xfId="0" applyFont="1" applyFill="1" applyBorder="1" applyAlignment="1">
      <alignment horizontal="center"/>
    </xf>
    <xf numFmtId="0" fontId="1" fillId="0" borderId="38" xfId="0" applyFont="1" applyFill="1" applyBorder="1"/>
    <xf numFmtId="0" fontId="1" fillId="5" borderId="8" xfId="0" applyFont="1" applyFill="1" applyBorder="1" applyAlignment="1">
      <alignment horizontal="left" vertical="center" wrapText="1"/>
    </xf>
    <xf numFmtId="0" fontId="30" fillId="0" borderId="0" xfId="0" applyFont="1" applyFill="1" applyBorder="1" applyAlignment="1">
      <alignment horizontal="center" vertical="center"/>
    </xf>
    <xf numFmtId="0" fontId="1" fillId="6" borderId="38" xfId="0" applyFont="1" applyFill="1" applyBorder="1" applyAlignment="1">
      <alignment horizontal="center" vertical="center" wrapText="1"/>
    </xf>
    <xf numFmtId="164" fontId="1" fillId="6" borderId="39" xfId="0" applyNumberFormat="1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0" fontId="1" fillId="6" borderId="43" xfId="0" applyFont="1" applyFill="1" applyBorder="1" applyAlignment="1">
      <alignment horizontal="center" vertical="center"/>
    </xf>
    <xf numFmtId="0" fontId="1" fillId="0" borderId="32" xfId="0" applyFont="1" applyFill="1" applyBorder="1" applyAlignment="1">
      <alignment horizontal="center" vertical="center"/>
    </xf>
    <xf numFmtId="0" fontId="1" fillId="5" borderId="34" xfId="0" applyFont="1" applyFill="1" applyBorder="1" applyAlignment="1">
      <alignment horizontal="left" vertical="center"/>
    </xf>
    <xf numFmtId="0" fontId="1" fillId="5" borderId="37" xfId="0" applyFont="1" applyFill="1" applyBorder="1" applyAlignment="1">
      <alignment horizontal="left" vertical="center"/>
    </xf>
    <xf numFmtId="0" fontId="1" fillId="6" borderId="38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horizontal="center" vertical="center"/>
    </xf>
    <xf numFmtId="0" fontId="38" fillId="0" borderId="0" xfId="0" applyFont="1"/>
    <xf numFmtId="0" fontId="40" fillId="0" borderId="0" xfId="0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4" fontId="2" fillId="0" borderId="0" xfId="0" applyNumberFormat="1" applyFont="1" applyFill="1" applyBorder="1" applyAlignment="1">
      <alignment horizontal="center" vertical="center"/>
    </xf>
    <xf numFmtId="4" fontId="1" fillId="0" borderId="0" xfId="0" applyNumberFormat="1" applyFont="1" applyFill="1" applyBorder="1" applyAlignment="1">
      <alignment horizontal="center" vertical="center"/>
    </xf>
    <xf numFmtId="2" fontId="2" fillId="5" borderId="6" xfId="0" applyNumberFormat="1" applyFont="1" applyFill="1" applyBorder="1" applyAlignment="1">
      <alignment horizontal="center" vertical="center" wrapText="1"/>
    </xf>
    <xf numFmtId="2" fontId="1" fillId="5" borderId="6" xfId="0" applyNumberFormat="1" applyFont="1" applyFill="1" applyBorder="1" applyAlignment="1">
      <alignment horizontal="center" vertical="center" wrapText="1"/>
    </xf>
    <xf numFmtId="2" fontId="2" fillId="5" borderId="6" xfId="0" applyNumberFormat="1" applyFont="1" applyFill="1" applyBorder="1" applyAlignment="1">
      <alignment horizontal="center" vertical="center"/>
    </xf>
    <xf numFmtId="2" fontId="2" fillId="5" borderId="29" xfId="0" applyNumberFormat="1" applyFont="1" applyFill="1" applyBorder="1" applyAlignment="1">
      <alignment horizontal="center" vertical="center"/>
    </xf>
    <xf numFmtId="2" fontId="1" fillId="5" borderId="29" xfId="0" applyNumberFormat="1" applyFont="1" applyFill="1" applyBorder="1" applyAlignment="1">
      <alignment horizontal="center" vertical="center" wrapText="1"/>
    </xf>
    <xf numFmtId="2" fontId="2" fillId="5" borderId="7" xfId="0" applyNumberFormat="1" applyFont="1" applyFill="1" applyBorder="1" applyAlignment="1">
      <alignment horizontal="center" vertical="center" wrapText="1"/>
    </xf>
    <xf numFmtId="2" fontId="1" fillId="5" borderId="7" xfId="0" applyNumberFormat="1" applyFont="1" applyFill="1" applyBorder="1" applyAlignment="1">
      <alignment horizontal="center" vertical="center" wrapText="1"/>
    </xf>
    <xf numFmtId="2" fontId="2" fillId="5" borderId="6" xfId="0" applyNumberFormat="1" applyFont="1" applyFill="1" applyBorder="1" applyAlignment="1">
      <alignment horizontal="center" vertical="center" wrapText="1"/>
    </xf>
    <xf numFmtId="2" fontId="1" fillId="5" borderId="6" xfId="0" applyNumberFormat="1" applyFont="1" applyFill="1" applyBorder="1" applyAlignment="1">
      <alignment horizontal="center" vertical="center" wrapText="1"/>
    </xf>
    <xf numFmtId="2" fontId="2" fillId="5" borderId="18" xfId="0" applyNumberFormat="1" applyFont="1" applyFill="1" applyBorder="1" applyAlignment="1">
      <alignment horizontal="center" vertical="center" wrapText="1"/>
    </xf>
    <xf numFmtId="2" fontId="1" fillId="5" borderId="18" xfId="0" applyNumberFormat="1" applyFont="1" applyFill="1" applyBorder="1" applyAlignment="1">
      <alignment horizontal="center" vertical="center" wrapText="1"/>
    </xf>
    <xf numFmtId="0" fontId="38" fillId="0" borderId="32" xfId="0" applyFont="1" applyFill="1" applyBorder="1" applyAlignment="1">
      <alignment vertical="center"/>
    </xf>
    <xf numFmtId="0" fontId="41" fillId="5" borderId="34" xfId="0" applyFont="1" applyFill="1" applyBorder="1" applyAlignment="1">
      <alignment horizontal="left" vertical="center" wrapText="1"/>
    </xf>
    <xf numFmtId="4" fontId="42" fillId="5" borderId="10" xfId="0" applyNumberFormat="1" applyFont="1" applyFill="1" applyBorder="1" applyAlignment="1">
      <alignment horizontal="center" vertical="center" wrapText="1"/>
    </xf>
    <xf numFmtId="4" fontId="41" fillId="5" borderId="10" xfId="0" applyNumberFormat="1" applyFont="1" applyFill="1" applyBorder="1" applyAlignment="1">
      <alignment horizontal="center" vertical="center" wrapText="1"/>
    </xf>
    <xf numFmtId="0" fontId="41" fillId="6" borderId="10" xfId="0" applyFont="1" applyFill="1" applyBorder="1" applyAlignment="1">
      <alignment horizontal="center" vertical="center"/>
    </xf>
    <xf numFmtId="0" fontId="38" fillId="6" borderId="35" xfId="0" applyFont="1" applyFill="1" applyBorder="1" applyAlignment="1">
      <alignment horizontal="center" vertical="center"/>
    </xf>
    <xf numFmtId="0" fontId="41" fillId="5" borderId="37" xfId="0" applyFont="1" applyFill="1" applyBorder="1" applyAlignment="1">
      <alignment horizontal="left" vertical="center" wrapText="1"/>
    </xf>
    <xf numFmtId="4" fontId="42" fillId="5" borderId="8" xfId="0" applyNumberFormat="1" applyFont="1" applyFill="1" applyBorder="1" applyAlignment="1">
      <alignment horizontal="center" vertical="center" wrapText="1"/>
    </xf>
    <xf numFmtId="4" fontId="41" fillId="5" borderId="8" xfId="0" applyNumberFormat="1" applyFont="1" applyFill="1" applyBorder="1" applyAlignment="1">
      <alignment horizontal="center" vertical="center" wrapText="1"/>
    </xf>
    <xf numFmtId="0" fontId="41" fillId="6" borderId="8" xfId="0" applyFont="1" applyFill="1" applyBorder="1" applyAlignment="1">
      <alignment horizontal="center" vertical="center"/>
    </xf>
    <xf numFmtId="0" fontId="38" fillId="6" borderId="39" xfId="0" applyFont="1" applyFill="1" applyBorder="1" applyAlignment="1">
      <alignment horizontal="center" vertical="center"/>
    </xf>
    <xf numFmtId="4" fontId="2" fillId="5" borderId="10" xfId="0" applyNumberFormat="1" applyFont="1" applyFill="1" applyBorder="1" applyAlignment="1">
      <alignment horizontal="center" vertical="center"/>
    </xf>
    <xf numFmtId="0" fontId="1" fillId="6" borderId="10" xfId="0" applyFont="1" applyFill="1" applyBorder="1" applyAlignment="1">
      <alignment horizontal="center" vertical="center"/>
    </xf>
    <xf numFmtId="4" fontId="1" fillId="5" borderId="8" xfId="0" applyNumberFormat="1" applyFont="1" applyFill="1" applyBorder="1" applyAlignment="1">
      <alignment horizontal="center" vertical="center"/>
    </xf>
    <xf numFmtId="0" fontId="1" fillId="6" borderId="8" xfId="0" applyFont="1" applyFill="1" applyBorder="1" applyAlignment="1">
      <alignment horizontal="center" vertical="center"/>
    </xf>
    <xf numFmtId="4" fontId="1" fillId="5" borderId="10" xfId="0" applyNumberFormat="1" applyFont="1" applyFill="1" applyBorder="1" applyAlignment="1">
      <alignment horizontal="center" vertical="center"/>
    </xf>
    <xf numFmtId="4" fontId="42" fillId="5" borderId="8" xfId="0" applyNumberFormat="1" applyFont="1" applyFill="1" applyBorder="1" applyAlignment="1">
      <alignment horizontal="center" vertical="center"/>
    </xf>
    <xf numFmtId="4" fontId="41" fillId="5" borderId="8" xfId="0" applyNumberFormat="1" applyFont="1" applyFill="1" applyBorder="1" applyAlignment="1">
      <alignment horizontal="center" vertical="center"/>
    </xf>
    <xf numFmtId="4" fontId="42" fillId="5" borderId="10" xfId="0" applyNumberFormat="1" applyFont="1" applyFill="1" applyBorder="1" applyAlignment="1">
      <alignment horizontal="center" vertical="center"/>
    </xf>
    <xf numFmtId="4" fontId="41" fillId="5" borderId="10" xfId="0" applyNumberFormat="1" applyFont="1" applyFill="1" applyBorder="1" applyAlignment="1">
      <alignment horizontal="center" vertical="center"/>
    </xf>
    <xf numFmtId="4" fontId="41" fillId="5" borderId="11" xfId="0" applyNumberFormat="1" applyFont="1" applyFill="1" applyBorder="1" applyAlignment="1">
      <alignment horizontal="center" vertical="center" wrapText="1"/>
    </xf>
    <xf numFmtId="4" fontId="41" fillId="5" borderId="9" xfId="0" applyNumberFormat="1" applyFont="1" applyFill="1" applyBorder="1" applyAlignment="1">
      <alignment horizontal="center" vertical="center" wrapText="1"/>
    </xf>
    <xf numFmtId="0" fontId="41" fillId="6" borderId="34" xfId="0" applyFont="1" applyFill="1" applyBorder="1" applyAlignment="1">
      <alignment horizontal="center" vertical="center"/>
    </xf>
    <xf numFmtId="0" fontId="41" fillId="6" borderId="38" xfId="0" applyFont="1" applyFill="1" applyBorder="1" applyAlignment="1">
      <alignment horizontal="center" vertical="center"/>
    </xf>
    <xf numFmtId="4" fontId="1" fillId="5" borderId="9" xfId="0" applyNumberFormat="1" applyFont="1" applyFill="1" applyBorder="1" applyAlignment="1">
      <alignment horizontal="center" vertical="center"/>
    </xf>
    <xf numFmtId="4" fontId="1" fillId="5" borderId="11" xfId="0" applyNumberFormat="1" applyFont="1" applyFill="1" applyBorder="1" applyAlignment="1">
      <alignment horizontal="center" vertical="center"/>
    </xf>
    <xf numFmtId="0" fontId="1" fillId="6" borderId="44" xfId="0" applyFont="1" applyFill="1" applyBorder="1" applyAlignment="1">
      <alignment horizontal="center" vertical="center"/>
    </xf>
    <xf numFmtId="0" fontId="1" fillId="6" borderId="45" xfId="0" applyFont="1" applyFill="1" applyBorder="1" applyAlignment="1">
      <alignment horizontal="center" vertical="center"/>
    </xf>
    <xf numFmtId="0" fontId="1" fillId="6" borderId="39" xfId="0" applyFont="1" applyFill="1" applyBorder="1" applyAlignment="1">
      <alignment horizontal="center" vertical="center"/>
    </xf>
    <xf numFmtId="0" fontId="1" fillId="6" borderId="35" xfId="0" applyFont="1" applyFill="1" applyBorder="1" applyAlignment="1">
      <alignment horizontal="center" vertical="center"/>
    </xf>
    <xf numFmtId="0" fontId="1" fillId="6" borderId="35" xfId="0" applyFont="1" applyFill="1" applyBorder="1" applyAlignment="1">
      <alignment horizontal="center" vertical="center" wrapText="1"/>
    </xf>
    <xf numFmtId="0" fontId="1" fillId="5" borderId="46" xfId="0" applyFont="1" applyFill="1" applyBorder="1" applyAlignment="1">
      <alignment horizontal="left" vertical="center" wrapText="1"/>
    </xf>
    <xf numFmtId="4" fontId="2" fillId="5" borderId="47" xfId="0" applyNumberFormat="1" applyFont="1" applyFill="1" applyBorder="1" applyAlignment="1">
      <alignment horizontal="center" vertical="center"/>
    </xf>
    <xf numFmtId="4" fontId="1" fillId="5" borderId="47" xfId="0" applyNumberFormat="1" applyFont="1" applyFill="1" applyBorder="1" applyAlignment="1">
      <alignment horizontal="center" vertical="center"/>
    </xf>
    <xf numFmtId="0" fontId="1" fillId="6" borderId="41" xfId="0" applyFont="1" applyFill="1" applyBorder="1" applyAlignment="1">
      <alignment horizontal="center" vertical="center"/>
    </xf>
    <xf numFmtId="0" fontId="11" fillId="0" borderId="48" xfId="0" applyFont="1" applyFill="1" applyBorder="1" applyAlignment="1">
      <alignment vertical="center"/>
    </xf>
    <xf numFmtId="0" fontId="11" fillId="0" borderId="32" xfId="0" applyFont="1" applyFill="1" applyBorder="1" applyAlignment="1">
      <alignment vertical="center"/>
    </xf>
    <xf numFmtId="0" fontId="1" fillId="5" borderId="23" xfId="0" applyFont="1" applyFill="1" applyBorder="1" applyAlignment="1">
      <alignment horizontal="justify" vertical="center" wrapText="1"/>
    </xf>
    <xf numFmtId="0" fontId="1" fillId="0" borderId="32" xfId="0" applyFont="1" applyBorder="1" applyAlignment="1">
      <alignment horizontal="center" vertical="center"/>
    </xf>
    <xf numFmtId="0" fontId="1" fillId="5" borderId="16" xfId="0" applyFont="1" applyFill="1" applyBorder="1" applyAlignment="1">
      <alignment horizontal="justify" vertical="center" wrapText="1"/>
    </xf>
    <xf numFmtId="0" fontId="1" fillId="5" borderId="25" xfId="0" applyFont="1" applyFill="1" applyBorder="1" applyAlignment="1">
      <alignment horizontal="justify" vertical="center" wrapText="1"/>
    </xf>
    <xf numFmtId="0" fontId="1" fillId="0" borderId="32" xfId="0" applyFont="1" applyBorder="1"/>
    <xf numFmtId="0" fontId="1" fillId="5" borderId="34" xfId="0" applyFont="1" applyFill="1" applyBorder="1" applyAlignment="1">
      <alignment horizontal="justify" vertical="center" wrapText="1"/>
    </xf>
    <xf numFmtId="2" fontId="2" fillId="5" borderId="10" xfId="0" applyNumberFormat="1" applyFont="1" applyFill="1" applyBorder="1" applyAlignment="1">
      <alignment horizontal="center" vertical="center" wrapText="1"/>
    </xf>
    <xf numFmtId="2" fontId="1" fillId="5" borderId="10" xfId="0" applyNumberFormat="1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horizontal="justify" vertical="center" wrapText="1"/>
    </xf>
    <xf numFmtId="2" fontId="2" fillId="5" borderId="4" xfId="0" applyNumberFormat="1" applyFont="1" applyFill="1" applyBorder="1" applyAlignment="1">
      <alignment horizontal="center" vertical="center" wrapText="1"/>
    </xf>
    <xf numFmtId="2" fontId="1" fillId="5" borderId="4" xfId="0" applyNumberFormat="1" applyFont="1" applyFill="1" applyBorder="1" applyAlignment="1">
      <alignment horizontal="center" vertical="center" wrapText="1"/>
    </xf>
    <xf numFmtId="0" fontId="1" fillId="5" borderId="17" xfId="0" applyFont="1" applyFill="1" applyBorder="1" applyAlignment="1">
      <alignment horizontal="justify" vertical="center" wrapText="1"/>
    </xf>
    <xf numFmtId="2" fontId="2" fillId="5" borderId="29" xfId="0" applyNumberFormat="1" applyFont="1" applyFill="1" applyBorder="1" applyAlignment="1">
      <alignment horizontal="center" vertical="center" wrapText="1"/>
    </xf>
    <xf numFmtId="2" fontId="2" fillId="5" borderId="7" xfId="0" applyNumberFormat="1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justify" vertical="center" wrapText="1"/>
    </xf>
    <xf numFmtId="0" fontId="1" fillId="5" borderId="17" xfId="0" applyFont="1" applyFill="1" applyBorder="1" applyAlignment="1">
      <alignment vertical="center"/>
    </xf>
    <xf numFmtId="2" fontId="2" fillId="5" borderId="18" xfId="0" applyNumberFormat="1" applyFont="1" applyFill="1" applyBorder="1" applyAlignment="1">
      <alignment horizontal="center" vertical="center"/>
    </xf>
    <xf numFmtId="0" fontId="1" fillId="5" borderId="37" xfId="0" applyFont="1" applyFill="1" applyBorder="1" applyAlignment="1">
      <alignment vertical="center" wrapText="1"/>
    </xf>
    <xf numFmtId="2" fontId="2" fillId="5" borderId="8" xfId="0" applyNumberFormat="1" applyFont="1" applyFill="1" applyBorder="1" applyAlignment="1">
      <alignment horizontal="center" vertical="center"/>
    </xf>
    <xf numFmtId="2" fontId="1" fillId="5" borderId="8" xfId="0" applyNumberFormat="1" applyFont="1" applyFill="1" applyBorder="1" applyAlignment="1">
      <alignment horizontal="center" vertical="center" wrapText="1"/>
    </xf>
    <xf numFmtId="2" fontId="2" fillId="5" borderId="4" xfId="0" applyNumberFormat="1" applyFont="1" applyFill="1" applyBorder="1" applyAlignment="1">
      <alignment horizontal="center" vertical="center"/>
    </xf>
    <xf numFmtId="2" fontId="2" fillId="5" borderId="8" xfId="0" applyNumberFormat="1" applyFont="1" applyFill="1" applyBorder="1" applyAlignment="1">
      <alignment horizontal="center" vertical="center" wrapText="1"/>
    </xf>
    <xf numFmtId="0" fontId="19" fillId="5" borderId="16" xfId="0" applyFont="1" applyFill="1" applyBorder="1" applyAlignment="1">
      <alignment horizontal="justify" vertical="center" wrapText="1"/>
    </xf>
    <xf numFmtId="0" fontId="19" fillId="5" borderId="20" xfId="0" applyFont="1" applyFill="1" applyBorder="1" applyAlignment="1">
      <alignment horizontal="justify" vertical="center" wrapText="1"/>
    </xf>
    <xf numFmtId="0" fontId="19" fillId="5" borderId="23" xfId="0" applyFont="1" applyFill="1" applyBorder="1" applyAlignment="1">
      <alignment horizontal="justify" vertical="center" wrapText="1"/>
    </xf>
    <xf numFmtId="0" fontId="19" fillId="5" borderId="12" xfId="0" applyFont="1" applyFill="1" applyBorder="1" applyAlignment="1">
      <alignment horizontal="left" vertical="center" wrapText="1"/>
    </xf>
    <xf numFmtId="0" fontId="19" fillId="5" borderId="14" xfId="0" applyFont="1" applyFill="1" applyBorder="1" applyAlignment="1">
      <alignment vertical="center" wrapText="1"/>
    </xf>
    <xf numFmtId="0" fontId="19" fillId="5" borderId="17" xfId="0" applyFont="1" applyFill="1" applyBorder="1" applyAlignment="1">
      <alignment vertical="center" wrapText="1"/>
    </xf>
    <xf numFmtId="0" fontId="19" fillId="5" borderId="25" xfId="0" applyFont="1" applyFill="1" applyBorder="1" applyAlignment="1">
      <alignment horizontal="justify" vertical="center" wrapText="1"/>
    </xf>
    <xf numFmtId="0" fontId="19" fillId="5" borderId="12" xfId="0" applyFont="1" applyFill="1" applyBorder="1" applyAlignment="1">
      <alignment horizontal="justify" vertical="center" wrapText="1"/>
    </xf>
    <xf numFmtId="0" fontId="19" fillId="5" borderId="14" xfId="0" applyFont="1" applyFill="1" applyBorder="1" applyAlignment="1">
      <alignment horizontal="justify" vertical="center" wrapText="1"/>
    </xf>
    <xf numFmtId="0" fontId="19" fillId="5" borderId="17" xfId="0" applyFont="1" applyFill="1" applyBorder="1" applyAlignment="1">
      <alignment horizontal="justify" vertical="center" wrapText="1"/>
    </xf>
    <xf numFmtId="4" fontId="16" fillId="5" borderId="20" xfId="0" applyNumberFormat="1" applyFont="1" applyFill="1" applyBorder="1" applyAlignment="1">
      <alignment horizontal="center" vertical="center" wrapText="1"/>
    </xf>
    <xf numFmtId="4" fontId="22" fillId="5" borderId="18" xfId="0" applyNumberFormat="1" applyFont="1" applyFill="1" applyBorder="1" applyAlignment="1">
      <alignment horizontal="center" vertical="center" wrapText="1"/>
    </xf>
    <xf numFmtId="0" fontId="1" fillId="0" borderId="32" xfId="0" applyFont="1" applyBorder="1" applyAlignment="1">
      <alignment vertical="center"/>
    </xf>
    <xf numFmtId="2" fontId="1" fillId="5" borderId="49" xfId="0" applyNumberFormat="1" applyFont="1" applyFill="1" applyBorder="1" applyAlignment="1">
      <alignment horizontal="center" vertical="center" wrapText="1"/>
    </xf>
    <xf numFmtId="2" fontId="2" fillId="5" borderId="50" xfId="0" applyNumberFormat="1" applyFont="1" applyFill="1" applyBorder="1" applyAlignment="1">
      <alignment horizontal="center" vertical="center" wrapText="1"/>
    </xf>
    <xf numFmtId="2" fontId="1" fillId="5" borderId="50" xfId="0" applyNumberFormat="1" applyFont="1" applyFill="1" applyBorder="1" applyAlignment="1">
      <alignment horizontal="center" vertical="center" wrapText="1"/>
    </xf>
    <xf numFmtId="2" fontId="2" fillId="5" borderId="51" xfId="0" applyNumberFormat="1" applyFont="1" applyFill="1" applyBorder="1" applyAlignment="1">
      <alignment horizontal="center" vertical="center" wrapText="1"/>
    </xf>
    <xf numFmtId="2" fontId="1" fillId="5" borderId="51" xfId="0" applyNumberFormat="1" applyFont="1" applyFill="1" applyBorder="1" applyAlignment="1">
      <alignment horizontal="center" vertical="center" wrapText="1"/>
    </xf>
    <xf numFmtId="2" fontId="1" fillId="5" borderId="52" xfId="0" applyNumberFormat="1" applyFont="1" applyFill="1" applyBorder="1" applyAlignment="1">
      <alignment horizontal="center" vertical="center" wrapText="1"/>
    </xf>
    <xf numFmtId="2" fontId="1" fillId="5" borderId="53" xfId="0" applyNumberFormat="1" applyFont="1" applyFill="1" applyBorder="1" applyAlignment="1">
      <alignment horizontal="center" vertical="center" wrapText="1"/>
    </xf>
    <xf numFmtId="2" fontId="1" fillId="5" borderId="54" xfId="0" applyNumberFormat="1" applyFont="1" applyFill="1" applyBorder="1" applyAlignment="1">
      <alignment horizontal="center" vertical="center" wrapText="1"/>
    </xf>
    <xf numFmtId="2" fontId="1" fillId="5" borderId="6" xfId="0" applyNumberFormat="1" applyFont="1" applyFill="1" applyBorder="1" applyAlignment="1">
      <alignment horizontal="center" vertical="center"/>
    </xf>
    <xf numFmtId="2" fontId="2" fillId="5" borderId="55" xfId="0" applyNumberFormat="1" applyFont="1" applyFill="1" applyBorder="1" applyAlignment="1">
      <alignment horizontal="center" vertical="center" wrapText="1"/>
    </xf>
    <xf numFmtId="2" fontId="1" fillId="5" borderId="55" xfId="0" applyNumberFormat="1" applyFont="1" applyFill="1" applyBorder="1" applyAlignment="1">
      <alignment horizontal="center" vertical="center" wrapText="1"/>
    </xf>
    <xf numFmtId="0" fontId="1" fillId="6" borderId="56" xfId="0" applyFont="1" applyFill="1" applyBorder="1" applyAlignment="1">
      <alignment horizontal="center" vertical="center" wrapText="1"/>
    </xf>
    <xf numFmtId="164" fontId="1" fillId="6" borderId="57" xfId="0" applyNumberFormat="1" applyFont="1" applyFill="1" applyBorder="1" applyAlignment="1">
      <alignment horizontal="center" vertical="center" wrapText="1"/>
    </xf>
    <xf numFmtId="2" fontId="1" fillId="5" borderId="58" xfId="0" applyNumberFormat="1" applyFont="1" applyFill="1" applyBorder="1" applyAlignment="1">
      <alignment horizontal="center" vertical="center" wrapText="1"/>
    </xf>
    <xf numFmtId="2" fontId="1" fillId="5" borderId="59" xfId="0" applyNumberFormat="1" applyFont="1" applyFill="1" applyBorder="1" applyAlignment="1">
      <alignment horizontal="center" vertical="center" wrapText="1"/>
    </xf>
    <xf numFmtId="2" fontId="2" fillId="5" borderId="60" xfId="0" applyNumberFormat="1" applyFont="1" applyFill="1" applyBorder="1" applyAlignment="1">
      <alignment horizontal="center" vertical="center" wrapText="1"/>
    </xf>
    <xf numFmtId="2" fontId="1" fillId="5" borderId="60" xfId="0" applyNumberFormat="1" applyFont="1" applyFill="1" applyBorder="1" applyAlignment="1">
      <alignment horizontal="center" vertical="center" wrapText="1"/>
    </xf>
    <xf numFmtId="0" fontId="1" fillId="6" borderId="61" xfId="0" applyFont="1" applyFill="1" applyBorder="1" applyAlignment="1">
      <alignment horizontal="center" vertical="center" wrapText="1"/>
    </xf>
    <xf numFmtId="2" fontId="2" fillId="5" borderId="52" xfId="0" applyNumberFormat="1" applyFont="1" applyFill="1" applyBorder="1" applyAlignment="1">
      <alignment horizontal="center" vertical="center" wrapText="1"/>
    </xf>
    <xf numFmtId="2" fontId="1" fillId="5" borderId="62" xfId="0" applyNumberFormat="1" applyFont="1" applyFill="1" applyBorder="1" applyAlignment="1">
      <alignment horizontal="center" vertical="center" wrapText="1"/>
    </xf>
    <xf numFmtId="164" fontId="1" fillId="6" borderId="56" xfId="0" applyNumberFormat="1" applyFont="1" applyFill="1" applyBorder="1" applyAlignment="1">
      <alignment horizontal="center" vertical="center" wrapText="1"/>
    </xf>
    <xf numFmtId="2" fontId="1" fillId="5" borderId="63" xfId="0" applyNumberFormat="1" applyFont="1" applyFill="1" applyBorder="1" applyAlignment="1">
      <alignment horizontal="center" vertical="center" wrapText="1"/>
    </xf>
    <xf numFmtId="2" fontId="2" fillId="5" borderId="59" xfId="0" applyNumberFormat="1" applyFont="1" applyFill="1" applyBorder="1" applyAlignment="1">
      <alignment horizontal="center" vertical="center" wrapText="1"/>
    </xf>
    <xf numFmtId="2" fontId="1" fillId="5" borderId="64" xfId="0" applyNumberFormat="1" applyFont="1" applyFill="1" applyBorder="1" applyAlignment="1">
      <alignment horizontal="center" vertical="center" wrapText="1"/>
    </xf>
    <xf numFmtId="164" fontId="1" fillId="6" borderId="65" xfId="0" applyNumberFormat="1" applyFont="1" applyFill="1" applyBorder="1" applyAlignment="1">
      <alignment horizontal="center" vertical="center" wrapText="1"/>
    </xf>
    <xf numFmtId="2" fontId="2" fillId="5" borderId="66" xfId="0" applyNumberFormat="1" applyFont="1" applyFill="1" applyBorder="1" applyAlignment="1">
      <alignment horizontal="center" vertical="center" wrapText="1"/>
    </xf>
    <xf numFmtId="2" fontId="1" fillId="5" borderId="66" xfId="0" applyNumberFormat="1" applyFont="1" applyFill="1" applyBorder="1" applyAlignment="1">
      <alignment horizontal="center" vertical="center" wrapText="1"/>
    </xf>
    <xf numFmtId="164" fontId="1" fillId="6" borderId="67" xfId="0" applyNumberFormat="1" applyFont="1" applyFill="1" applyBorder="1" applyAlignment="1">
      <alignment horizontal="center" vertical="center" wrapText="1"/>
    </xf>
    <xf numFmtId="2" fontId="2" fillId="5" borderId="68" xfId="0" applyNumberFormat="1" applyFont="1" applyFill="1" applyBorder="1" applyAlignment="1">
      <alignment horizontal="center" vertical="center" wrapText="1"/>
    </xf>
    <xf numFmtId="2" fontId="1" fillId="5" borderId="68" xfId="0" applyNumberFormat="1" applyFont="1" applyFill="1" applyBorder="1" applyAlignment="1">
      <alignment horizontal="center" vertical="center" wrapText="1"/>
    </xf>
    <xf numFmtId="164" fontId="1" fillId="6" borderId="69" xfId="0" applyNumberFormat="1" applyFont="1" applyFill="1" applyBorder="1" applyAlignment="1">
      <alignment horizontal="center" vertical="center" wrapText="1"/>
    </xf>
    <xf numFmtId="2" fontId="1" fillId="5" borderId="7" xfId="0" applyNumberFormat="1" applyFont="1" applyFill="1" applyBorder="1" applyAlignment="1">
      <alignment horizontal="center" vertical="center"/>
    </xf>
    <xf numFmtId="0" fontId="1" fillId="6" borderId="70" xfId="0" applyFont="1" applyFill="1" applyBorder="1" applyAlignment="1">
      <alignment horizontal="center" vertical="center" wrapText="1"/>
    </xf>
    <xf numFmtId="164" fontId="1" fillId="6" borderId="70" xfId="0" applyNumberFormat="1" applyFont="1" applyFill="1" applyBorder="1" applyAlignment="1">
      <alignment horizontal="center" vertical="center" wrapText="1"/>
    </xf>
    <xf numFmtId="0" fontId="1" fillId="6" borderId="71" xfId="0" applyFont="1" applyFill="1" applyBorder="1" applyAlignment="1">
      <alignment horizontal="center" vertical="center" wrapText="1"/>
    </xf>
    <xf numFmtId="164" fontId="1" fillId="6" borderId="71" xfId="0" applyNumberFormat="1" applyFont="1" applyFill="1" applyBorder="1" applyAlignment="1">
      <alignment horizontal="center" vertical="center" wrapText="1"/>
    </xf>
    <xf numFmtId="2" fontId="2" fillId="5" borderId="47" xfId="0" applyNumberFormat="1" applyFont="1" applyFill="1" applyBorder="1" applyAlignment="1">
      <alignment horizontal="center" vertical="center" wrapText="1"/>
    </xf>
    <xf numFmtId="2" fontId="1" fillId="5" borderId="47" xfId="0" applyNumberFormat="1" applyFont="1" applyFill="1" applyBorder="1" applyAlignment="1">
      <alignment horizontal="center" vertical="center" wrapText="1"/>
    </xf>
    <xf numFmtId="2" fontId="1" fillId="5" borderId="47" xfId="0" applyNumberFormat="1" applyFont="1" applyFill="1" applyBorder="1" applyAlignment="1">
      <alignment horizontal="center" vertical="center"/>
    </xf>
    <xf numFmtId="0" fontId="1" fillId="5" borderId="72" xfId="0" applyFont="1" applyFill="1" applyBorder="1" applyAlignment="1">
      <alignment horizontal="left" vertical="center" wrapText="1"/>
    </xf>
    <xf numFmtId="0" fontId="1" fillId="5" borderId="73" xfId="0" applyFont="1" applyFill="1" applyBorder="1" applyAlignment="1">
      <alignment horizontal="left" vertical="center" wrapText="1"/>
    </xf>
    <xf numFmtId="0" fontId="1" fillId="5" borderId="74" xfId="0" applyFont="1" applyFill="1" applyBorder="1" applyAlignment="1">
      <alignment horizontal="left" vertical="center" wrapText="1"/>
    </xf>
    <xf numFmtId="0" fontId="1" fillId="5" borderId="75" xfId="0" applyFont="1" applyFill="1" applyBorder="1" applyAlignment="1">
      <alignment horizontal="left" vertical="center" wrapText="1"/>
    </xf>
    <xf numFmtId="2" fontId="2" fillId="5" borderId="0" xfId="0" applyNumberFormat="1" applyFont="1" applyFill="1" applyBorder="1" applyAlignment="1">
      <alignment horizontal="center" vertical="center" wrapText="1"/>
    </xf>
    <xf numFmtId="2" fontId="2" fillId="5" borderId="10" xfId="0" applyNumberFormat="1" applyFont="1" applyFill="1" applyBorder="1" applyAlignment="1">
      <alignment horizontal="center" vertical="center"/>
    </xf>
    <xf numFmtId="2" fontId="1" fillId="5" borderId="10" xfId="0" applyNumberFormat="1" applyFont="1" applyFill="1" applyBorder="1" applyAlignment="1">
      <alignment horizontal="center" vertical="center"/>
    </xf>
    <xf numFmtId="2" fontId="1" fillId="5" borderId="18" xfId="0" applyNumberFormat="1" applyFont="1" applyFill="1" applyBorder="1" applyAlignment="1">
      <alignment horizontal="center" vertical="center"/>
    </xf>
    <xf numFmtId="2" fontId="2" fillId="5" borderId="47" xfId="0" applyNumberFormat="1" applyFont="1" applyFill="1" applyBorder="1" applyAlignment="1">
      <alignment horizontal="center" vertical="center"/>
    </xf>
    <xf numFmtId="0" fontId="1" fillId="0" borderId="76" xfId="0" applyFont="1" applyFill="1" applyBorder="1" applyAlignment="1">
      <alignment horizontal="center" vertical="center" wrapText="1"/>
    </xf>
    <xf numFmtId="0" fontId="1" fillId="0" borderId="32" xfId="0" applyFont="1" applyFill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164" fontId="1" fillId="6" borderId="61" xfId="0" applyNumberFormat="1" applyFont="1" applyFill="1" applyBorder="1" applyAlignment="1">
      <alignment horizontal="center" vertical="center" wrapText="1"/>
    </xf>
    <xf numFmtId="0" fontId="1" fillId="6" borderId="39" xfId="0" applyFont="1" applyFill="1" applyBorder="1" applyAlignment="1">
      <alignment horizontal="center" vertical="center" wrapText="1"/>
    </xf>
    <xf numFmtId="0" fontId="1" fillId="5" borderId="78" xfId="0" applyFont="1" applyFill="1" applyBorder="1" applyAlignment="1">
      <alignment horizontal="left" vertical="center" wrapText="1"/>
    </xf>
    <xf numFmtId="0" fontId="1" fillId="5" borderId="79" xfId="0" applyFont="1" applyFill="1" applyBorder="1" applyAlignment="1">
      <alignment horizontal="left" vertical="center" wrapText="1"/>
    </xf>
    <xf numFmtId="0" fontId="1" fillId="5" borderId="80" xfId="0" applyFont="1" applyFill="1" applyBorder="1" applyAlignment="1">
      <alignment horizontal="left" vertical="center" wrapText="1"/>
    </xf>
    <xf numFmtId="0" fontId="1" fillId="5" borderId="81" xfId="0" applyFont="1" applyFill="1" applyBorder="1" applyAlignment="1">
      <alignment horizontal="left" vertical="center" wrapText="1"/>
    </xf>
    <xf numFmtId="0" fontId="1" fillId="5" borderId="82" xfId="0" applyFont="1" applyFill="1" applyBorder="1" applyAlignment="1">
      <alignment horizontal="left" vertical="center" wrapText="1"/>
    </xf>
    <xf numFmtId="0" fontId="1" fillId="5" borderId="83" xfId="0" applyFont="1" applyFill="1" applyBorder="1" applyAlignment="1">
      <alignment horizontal="left" vertical="center" wrapText="1"/>
    </xf>
    <xf numFmtId="0" fontId="1" fillId="5" borderId="84" xfId="0" applyFont="1" applyFill="1" applyBorder="1" applyAlignment="1">
      <alignment horizontal="left" vertical="center" wrapText="1"/>
    </xf>
    <xf numFmtId="0" fontId="1" fillId="5" borderId="85" xfId="0" applyFont="1" applyFill="1" applyBorder="1" applyAlignment="1">
      <alignment horizontal="left" vertical="center" wrapText="1"/>
    </xf>
    <xf numFmtId="0" fontId="1" fillId="5" borderId="86" xfId="0" applyFont="1" applyFill="1" applyBorder="1" applyAlignment="1">
      <alignment horizontal="left" vertical="center" wrapText="1"/>
    </xf>
    <xf numFmtId="0" fontId="1" fillId="5" borderId="87" xfId="0" applyFont="1" applyFill="1" applyBorder="1" applyAlignment="1">
      <alignment horizontal="left" vertical="center" wrapText="1"/>
    </xf>
    <xf numFmtId="0" fontId="14" fillId="0" borderId="0" xfId="0" applyFont="1" applyBorder="1" applyAlignment="1">
      <alignment vertical="center"/>
    </xf>
    <xf numFmtId="0" fontId="32" fillId="0" borderId="0" xfId="0" applyFont="1"/>
    <xf numFmtId="16" fontId="1" fillId="4" borderId="1" xfId="0" applyNumberFormat="1" applyFont="1" applyFill="1" applyBorder="1" applyAlignment="1">
      <alignment horizontal="center" vertical="center"/>
    </xf>
    <xf numFmtId="164" fontId="1" fillId="6" borderId="24" xfId="0" applyNumberFormat="1" applyFont="1" applyFill="1" applyBorder="1" applyAlignment="1">
      <alignment horizontal="center" vertical="center" wrapText="1"/>
    </xf>
    <xf numFmtId="164" fontId="1" fillId="6" borderId="26" xfId="0" applyNumberFormat="1" applyFont="1" applyFill="1" applyBorder="1" applyAlignment="1">
      <alignment horizontal="center" vertical="center" wrapText="1"/>
    </xf>
    <xf numFmtId="2" fontId="1" fillId="5" borderId="11" xfId="0" applyNumberFormat="1" applyFont="1" applyFill="1" applyBorder="1" applyAlignment="1">
      <alignment horizontal="center" vertical="center" wrapText="1"/>
    </xf>
    <xf numFmtId="2" fontId="1" fillId="5" borderId="21" xfId="0" applyNumberFormat="1" applyFont="1" applyFill="1" applyBorder="1" applyAlignment="1">
      <alignment horizontal="center" vertical="center" wrapText="1"/>
    </xf>
    <xf numFmtId="2" fontId="1" fillId="5" borderId="22" xfId="0" applyNumberFormat="1" applyFont="1" applyFill="1" applyBorder="1" applyAlignment="1">
      <alignment horizontal="center" vertical="center" wrapText="1"/>
    </xf>
    <xf numFmtId="2" fontId="1" fillId="5" borderId="27" xfId="0" applyNumberFormat="1" applyFont="1" applyFill="1" applyBorder="1" applyAlignment="1">
      <alignment horizontal="center" vertical="center" wrapText="1"/>
    </xf>
    <xf numFmtId="2" fontId="1" fillId="5" borderId="28" xfId="0" applyNumberFormat="1" applyFont="1" applyFill="1" applyBorder="1" applyAlignment="1">
      <alignment horizontal="center" vertical="center" wrapText="1"/>
    </xf>
    <xf numFmtId="2" fontId="1" fillId="5" borderId="30" xfId="0" applyNumberFormat="1" applyFont="1" applyFill="1" applyBorder="1" applyAlignment="1">
      <alignment horizontal="center" vertical="center" wrapText="1"/>
    </xf>
    <xf numFmtId="2" fontId="1" fillId="5" borderId="9" xfId="0" applyNumberFormat="1" applyFont="1" applyFill="1" applyBorder="1" applyAlignment="1">
      <alignment horizontal="center" vertical="center" wrapText="1"/>
    </xf>
    <xf numFmtId="2" fontId="1" fillId="5" borderId="88" xfId="0" applyNumberFormat="1" applyFont="1" applyFill="1" applyBorder="1" applyAlignment="1">
      <alignment horizontal="center" vertical="center" wrapText="1"/>
    </xf>
    <xf numFmtId="0" fontId="1" fillId="6" borderId="78" xfId="0" applyFont="1" applyFill="1" applyBorder="1" applyAlignment="1">
      <alignment horizontal="center" vertical="center" wrapText="1"/>
    </xf>
    <xf numFmtId="0" fontId="1" fillId="6" borderId="79" xfId="0" applyFont="1" applyFill="1" applyBorder="1" applyAlignment="1">
      <alignment horizontal="center" vertical="center" wrapText="1"/>
    </xf>
    <xf numFmtId="0" fontId="1" fillId="6" borderId="89" xfId="0" applyFont="1" applyFill="1" applyBorder="1" applyAlignment="1">
      <alignment horizontal="center" vertical="center" wrapText="1"/>
    </xf>
    <xf numFmtId="49" fontId="1" fillId="6" borderId="89" xfId="0" applyNumberFormat="1" applyFont="1" applyFill="1" applyBorder="1" applyAlignment="1">
      <alignment horizontal="center" vertical="center" wrapText="1"/>
    </xf>
    <xf numFmtId="49" fontId="1" fillId="6" borderId="79" xfId="0" applyNumberFormat="1" applyFont="1" applyFill="1" applyBorder="1" applyAlignment="1">
      <alignment horizontal="center" vertical="center" wrapText="1"/>
    </xf>
    <xf numFmtId="2" fontId="1" fillId="5" borderId="90" xfId="0" applyNumberFormat="1" applyFont="1" applyFill="1" applyBorder="1" applyAlignment="1">
      <alignment horizontal="center" vertical="center" wrapText="1"/>
    </xf>
    <xf numFmtId="0" fontId="1" fillId="6" borderId="80" xfId="0" applyFont="1" applyFill="1" applyBorder="1" applyAlignment="1">
      <alignment horizontal="center" vertical="center" wrapText="1"/>
    </xf>
    <xf numFmtId="0" fontId="1" fillId="6" borderId="91" xfId="0" applyFont="1" applyFill="1" applyBorder="1" applyAlignment="1">
      <alignment horizontal="center" vertical="center" wrapText="1"/>
    </xf>
    <xf numFmtId="0" fontId="1" fillId="6" borderId="72" xfId="0" applyFont="1" applyFill="1" applyBorder="1" applyAlignment="1">
      <alignment horizontal="center" vertical="center" wrapText="1"/>
    </xf>
    <xf numFmtId="0" fontId="1" fillId="6" borderId="74" xfId="0" applyFont="1" applyFill="1" applyBorder="1" applyAlignment="1">
      <alignment horizontal="center" vertical="center" wrapText="1"/>
    </xf>
    <xf numFmtId="0" fontId="1" fillId="6" borderId="75" xfId="0" applyFont="1" applyFill="1" applyBorder="1" applyAlignment="1">
      <alignment horizontal="center" vertical="center" wrapText="1"/>
    </xf>
    <xf numFmtId="0" fontId="1" fillId="6" borderId="40" xfId="0" applyFont="1" applyFill="1" applyBorder="1" applyAlignment="1">
      <alignment horizontal="center" vertical="center" wrapText="1"/>
    </xf>
    <xf numFmtId="0" fontId="1" fillId="6" borderId="19" xfId="0" applyFont="1" applyFill="1" applyBorder="1" applyAlignment="1">
      <alignment horizontal="center" vertical="center" wrapText="1"/>
    </xf>
    <xf numFmtId="0" fontId="1" fillId="7" borderId="36" xfId="0" applyFont="1" applyFill="1" applyBorder="1" applyAlignment="1">
      <alignment vertical="center"/>
    </xf>
    <xf numFmtId="0" fontId="1" fillId="7" borderId="0" xfId="0" applyFont="1" applyFill="1" applyBorder="1" applyAlignment="1">
      <alignment vertical="center"/>
    </xf>
    <xf numFmtId="0" fontId="6" fillId="7" borderId="0" xfId="0" applyFont="1" applyFill="1" applyBorder="1" applyAlignment="1">
      <alignment vertical="center"/>
    </xf>
    <xf numFmtId="0" fontId="1" fillId="7" borderId="77" xfId="0" applyFont="1" applyFill="1" applyBorder="1" applyAlignment="1">
      <alignment vertical="center"/>
    </xf>
    <xf numFmtId="0" fontId="1" fillId="0" borderId="48" xfId="0" applyFont="1" applyBorder="1" applyAlignment="1">
      <alignment vertical="center"/>
    </xf>
    <xf numFmtId="0" fontId="1" fillId="6" borderId="40" xfId="0" applyFont="1" applyFill="1" applyBorder="1" applyAlignment="1">
      <alignment horizontal="center" vertical="center"/>
    </xf>
    <xf numFmtId="2" fontId="1" fillId="5" borderId="11" xfId="0" applyNumberFormat="1" applyFont="1" applyFill="1" applyBorder="1" applyAlignment="1">
      <alignment horizontal="center" vertical="center"/>
    </xf>
    <xf numFmtId="2" fontId="1" fillId="5" borderId="27" xfId="0" applyNumberFormat="1" applyFont="1" applyFill="1" applyBorder="1" applyAlignment="1">
      <alignment horizontal="center" vertical="center"/>
    </xf>
    <xf numFmtId="2" fontId="1" fillId="5" borderId="90" xfId="0" applyNumberFormat="1" applyFont="1" applyFill="1" applyBorder="1" applyAlignment="1">
      <alignment horizontal="center" vertical="center"/>
    </xf>
    <xf numFmtId="0" fontId="0" fillId="0" borderId="0" xfId="0" applyBorder="1"/>
    <xf numFmtId="4" fontId="0" fillId="0" borderId="0" xfId="0" applyNumberFormat="1" applyBorder="1"/>
    <xf numFmtId="0" fontId="0" fillId="6" borderId="12" xfId="0" applyFill="1" applyBorder="1" applyAlignment="1">
      <alignment vertical="center"/>
    </xf>
    <xf numFmtId="0" fontId="0" fillId="6" borderId="13" xfId="0" applyFill="1" applyBorder="1" applyAlignment="1">
      <alignment vertical="center"/>
    </xf>
    <xf numFmtId="0" fontId="0" fillId="6" borderId="14" xfId="0" applyFill="1" applyBorder="1" applyAlignment="1">
      <alignment vertical="center"/>
    </xf>
    <xf numFmtId="0" fontId="0" fillId="6" borderId="15" xfId="0" applyFill="1" applyBorder="1" applyAlignment="1">
      <alignment vertical="center"/>
    </xf>
    <xf numFmtId="0" fontId="0" fillId="6" borderId="17" xfId="0" applyFill="1" applyBorder="1" applyAlignment="1">
      <alignment vertical="center"/>
    </xf>
    <xf numFmtId="0" fontId="0" fillId="6" borderId="19" xfId="0" applyFill="1" applyBorder="1" applyAlignment="1">
      <alignment vertical="center"/>
    </xf>
    <xf numFmtId="0" fontId="0" fillId="6" borderId="34" xfId="0" applyFill="1" applyBorder="1" applyAlignment="1">
      <alignment vertical="center"/>
    </xf>
    <xf numFmtId="0" fontId="0" fillId="6" borderId="35" xfId="0" applyFill="1" applyBorder="1" applyAlignment="1">
      <alignment vertical="center"/>
    </xf>
    <xf numFmtId="2" fontId="1" fillId="5" borderId="28" xfId="0" applyNumberFormat="1" applyFont="1" applyFill="1" applyBorder="1" applyAlignment="1">
      <alignment horizontal="center" vertical="center"/>
    </xf>
    <xf numFmtId="2" fontId="1" fillId="5" borderId="22" xfId="0" applyNumberFormat="1" applyFont="1" applyFill="1" applyBorder="1" applyAlignment="1">
      <alignment horizontal="center" vertical="center"/>
    </xf>
    <xf numFmtId="4" fontId="2" fillId="5" borderId="25" xfId="0" applyNumberFormat="1" applyFont="1" applyFill="1" applyBorder="1" applyAlignment="1">
      <alignment horizontal="center" vertical="center" wrapText="1"/>
    </xf>
    <xf numFmtId="4" fontId="5" fillId="5" borderId="29" xfId="0" applyNumberFormat="1" applyFont="1" applyFill="1" applyBorder="1" applyAlignment="1">
      <alignment horizontal="center" vertical="center" wrapText="1"/>
    </xf>
    <xf numFmtId="4" fontId="5" fillId="5" borderId="30" xfId="0" applyNumberFormat="1" applyFont="1" applyFill="1" applyBorder="1" applyAlignment="1">
      <alignment horizontal="center" vertical="center" wrapText="1"/>
    </xf>
    <xf numFmtId="4" fontId="2" fillId="5" borderId="3" xfId="0" applyNumberFormat="1" applyFont="1" applyFill="1" applyBorder="1" applyAlignment="1">
      <alignment horizontal="center" vertical="center" wrapText="1"/>
    </xf>
    <xf numFmtId="4" fontId="27" fillId="5" borderId="13" xfId="0" applyNumberFormat="1" applyFont="1" applyFill="1" applyBorder="1" applyAlignment="1">
      <alignment horizontal="center" vertical="center" wrapText="1"/>
    </xf>
    <xf numFmtId="4" fontId="5" fillId="5" borderId="20" xfId="0" applyNumberFormat="1" applyFont="1" applyFill="1" applyBorder="1" applyAlignment="1">
      <alignment horizontal="center" vertical="center" wrapText="1"/>
    </xf>
    <xf numFmtId="164" fontId="1" fillId="6" borderId="13" xfId="0" applyNumberFormat="1" applyFont="1" applyFill="1" applyBorder="1" applyAlignment="1">
      <alignment horizontal="center" vertical="center" wrapText="1"/>
    </xf>
    <xf numFmtId="164" fontId="1" fillId="6" borderId="15" xfId="0" applyNumberFormat="1" applyFont="1" applyFill="1" applyBorder="1" applyAlignment="1">
      <alignment horizontal="center" vertical="center" wrapText="1"/>
    </xf>
    <xf numFmtId="2" fontId="2" fillId="5" borderId="4" xfId="0" applyNumberFormat="1" applyFont="1" applyFill="1" applyBorder="1" applyAlignment="1">
      <alignment horizontal="center" vertical="center" wrapText="1"/>
    </xf>
    <xf numFmtId="2" fontId="2" fillId="5" borderId="6" xfId="0" applyNumberFormat="1" applyFont="1" applyFill="1" applyBorder="1" applyAlignment="1">
      <alignment horizontal="center" vertical="center" wrapText="1"/>
    </xf>
    <xf numFmtId="2" fontId="1" fillId="5" borderId="4" xfId="0" applyNumberFormat="1" applyFont="1" applyFill="1" applyBorder="1" applyAlignment="1">
      <alignment horizontal="center" vertical="center" wrapText="1"/>
    </xf>
    <xf numFmtId="2" fontId="1" fillId="5" borderId="6" xfId="0" applyNumberFormat="1" applyFont="1" applyFill="1" applyBorder="1" applyAlignment="1">
      <alignment horizontal="center" vertical="center" wrapText="1"/>
    </xf>
    <xf numFmtId="2" fontId="1" fillId="5" borderId="21" xfId="0" applyNumberFormat="1" applyFont="1" applyFill="1" applyBorder="1" applyAlignment="1">
      <alignment horizontal="center" vertical="center" wrapText="1"/>
    </xf>
    <xf numFmtId="2" fontId="1" fillId="5" borderId="28" xfId="0" applyNumberFormat="1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center" vertical="center" wrapText="1"/>
    </xf>
    <xf numFmtId="0" fontId="1" fillId="6" borderId="14" xfId="0" applyFont="1" applyFill="1" applyBorder="1" applyAlignment="1">
      <alignment horizontal="center" vertical="center" wrapText="1"/>
    </xf>
    <xf numFmtId="4" fontId="1" fillId="5" borderId="4" xfId="0" applyNumberFormat="1" applyFont="1" applyFill="1" applyBorder="1" applyAlignment="1">
      <alignment horizontal="center" vertical="center"/>
    </xf>
    <xf numFmtId="4" fontId="1" fillId="5" borderId="21" xfId="0" applyNumberFormat="1" applyFont="1" applyFill="1" applyBorder="1" applyAlignment="1">
      <alignment horizontal="center" vertical="center"/>
    </xf>
    <xf numFmtId="4" fontId="1" fillId="5" borderId="6" xfId="0" applyNumberFormat="1" applyFont="1" applyFill="1" applyBorder="1" applyAlignment="1">
      <alignment horizontal="center" vertical="center"/>
    </xf>
    <xf numFmtId="4" fontId="1" fillId="5" borderId="28" xfId="0" applyNumberFormat="1" applyFont="1" applyFill="1" applyBorder="1" applyAlignment="1">
      <alignment horizontal="center" vertical="center"/>
    </xf>
    <xf numFmtId="4" fontId="1" fillId="5" borderId="18" xfId="0" applyNumberFormat="1" applyFont="1" applyFill="1" applyBorder="1" applyAlignment="1">
      <alignment horizontal="center" vertical="center"/>
    </xf>
    <xf numFmtId="4" fontId="1" fillId="5" borderId="22" xfId="0" applyNumberFormat="1" applyFont="1" applyFill="1" applyBorder="1" applyAlignment="1">
      <alignment horizontal="center" vertical="center"/>
    </xf>
    <xf numFmtId="4" fontId="2" fillId="5" borderId="34" xfId="0" applyNumberFormat="1" applyFont="1" applyFill="1" applyBorder="1" applyAlignment="1">
      <alignment horizontal="center" vertical="center"/>
    </xf>
    <xf numFmtId="4" fontId="1" fillId="5" borderId="29" xfId="0" applyNumberFormat="1" applyFont="1" applyFill="1" applyBorder="1" applyAlignment="1">
      <alignment horizontal="center" vertical="center" wrapText="1"/>
    </xf>
    <xf numFmtId="0" fontId="1" fillId="6" borderId="35" xfId="0" applyFont="1" applyFill="1" applyBorder="1" applyAlignment="1">
      <alignment horizontal="center" vertical="center"/>
    </xf>
    <xf numFmtId="0" fontId="1" fillId="6" borderId="41" xfId="0" applyFont="1" applyFill="1" applyBorder="1" applyAlignment="1">
      <alignment horizontal="center" vertical="center"/>
    </xf>
    <xf numFmtId="4" fontId="1" fillId="5" borderId="30" xfId="0" applyNumberFormat="1" applyFont="1" applyFill="1" applyBorder="1" applyAlignment="1">
      <alignment horizontal="center" vertical="center" wrapText="1"/>
    </xf>
    <xf numFmtId="4" fontId="1" fillId="5" borderId="7" xfId="0" applyNumberFormat="1" applyFont="1" applyFill="1" applyBorder="1" applyAlignment="1">
      <alignment horizontal="center" vertical="center" wrapText="1"/>
    </xf>
    <xf numFmtId="4" fontId="1" fillId="5" borderId="27" xfId="0" applyNumberFormat="1" applyFont="1" applyFill="1" applyBorder="1" applyAlignment="1">
      <alignment horizontal="center" vertical="center" wrapText="1"/>
    </xf>
    <xf numFmtId="0" fontId="1" fillId="6" borderId="43" xfId="0" applyFont="1" applyFill="1" applyBorder="1" applyAlignment="1">
      <alignment horizontal="center" vertical="center" wrapText="1"/>
    </xf>
    <xf numFmtId="4" fontId="2" fillId="5" borderId="47" xfId="0" applyNumberFormat="1" applyFont="1" applyFill="1" applyBorder="1" applyAlignment="1">
      <alignment horizontal="center" vertical="center" wrapText="1"/>
    </xf>
    <xf numFmtId="4" fontId="1" fillId="5" borderId="47" xfId="0" applyNumberFormat="1" applyFont="1" applyFill="1" applyBorder="1" applyAlignment="1">
      <alignment horizontal="center" vertical="center" wrapText="1"/>
    </xf>
    <xf numFmtId="4" fontId="1" fillId="5" borderId="90" xfId="0" applyNumberFormat="1" applyFont="1" applyFill="1" applyBorder="1" applyAlignment="1">
      <alignment horizontal="center" vertical="center" wrapText="1"/>
    </xf>
    <xf numFmtId="164" fontId="1" fillId="6" borderId="41" xfId="0" applyNumberFormat="1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center" vertical="center"/>
    </xf>
    <xf numFmtId="0" fontId="1" fillId="6" borderId="14" xfId="0" applyFont="1" applyFill="1" applyBorder="1" applyAlignment="1">
      <alignment horizontal="center" vertical="center"/>
    </xf>
    <xf numFmtId="0" fontId="1" fillId="6" borderId="17" xfId="0" applyFont="1" applyFill="1" applyBorder="1" applyAlignment="1">
      <alignment horizontal="center" vertical="center"/>
    </xf>
    <xf numFmtId="0" fontId="1" fillId="0" borderId="48" xfId="0" applyFont="1" applyFill="1" applyBorder="1" applyAlignment="1">
      <alignment horizontal="center"/>
    </xf>
    <xf numFmtId="0" fontId="1" fillId="5" borderId="119" xfId="0" applyFont="1" applyFill="1" applyBorder="1" applyAlignment="1">
      <alignment horizontal="left" vertical="center" wrapText="1"/>
    </xf>
    <xf numFmtId="0" fontId="1" fillId="5" borderId="16" xfId="0" applyFont="1" applyFill="1" applyBorder="1" applyAlignment="1">
      <alignment horizontal="center" vertical="center" wrapText="1"/>
    </xf>
    <xf numFmtId="0" fontId="8" fillId="5" borderId="32" xfId="0" applyFont="1" applyFill="1" applyBorder="1" applyAlignment="1">
      <alignment horizontal="center" vertical="center" wrapText="1"/>
    </xf>
    <xf numFmtId="0" fontId="1" fillId="5" borderId="23" xfId="0" applyFont="1" applyFill="1" applyBorder="1" applyAlignment="1">
      <alignment horizontal="center" vertical="center" wrapText="1"/>
    </xf>
    <xf numFmtId="0" fontId="1" fillId="5" borderId="20" xfId="0" applyFont="1" applyFill="1" applyBorder="1" applyAlignment="1">
      <alignment horizontal="center" vertical="center" wrapText="1"/>
    </xf>
    <xf numFmtId="0" fontId="1" fillId="5" borderId="25" xfId="0" applyFont="1" applyFill="1" applyBorder="1" applyAlignment="1">
      <alignment horizontal="center" vertical="center" wrapText="1"/>
    </xf>
    <xf numFmtId="0" fontId="1" fillId="6" borderId="26" xfId="0" applyFont="1" applyFill="1" applyBorder="1" applyAlignment="1">
      <alignment horizontal="center" vertical="center" wrapText="1"/>
    </xf>
    <xf numFmtId="4" fontId="2" fillId="5" borderId="12" xfId="0" applyNumberFormat="1" applyFont="1" applyFill="1" applyBorder="1" applyAlignment="1">
      <alignment horizontal="center" vertical="center"/>
    </xf>
    <xf numFmtId="4" fontId="2" fillId="5" borderId="14" xfId="0" applyNumberFormat="1" applyFont="1" applyFill="1" applyBorder="1" applyAlignment="1">
      <alignment horizontal="center" vertical="center"/>
    </xf>
    <xf numFmtId="4" fontId="2" fillId="5" borderId="17" xfId="0" applyNumberFormat="1" applyFont="1" applyFill="1" applyBorder="1" applyAlignment="1">
      <alignment horizontal="center" vertical="center"/>
    </xf>
    <xf numFmtId="2" fontId="1" fillId="5" borderId="23" xfId="0" applyNumberFormat="1" applyFont="1" applyFill="1" applyBorder="1" applyAlignment="1">
      <alignment horizontal="center" vertical="center"/>
    </xf>
    <xf numFmtId="2" fontId="1" fillId="5" borderId="16" xfId="0" applyNumberFormat="1" applyFont="1" applyFill="1" applyBorder="1" applyAlignment="1">
      <alignment horizontal="center" vertical="center"/>
    </xf>
    <xf numFmtId="2" fontId="1" fillId="5" borderId="3" xfId="0" applyNumberFormat="1" applyFont="1" applyFill="1" applyBorder="1" applyAlignment="1">
      <alignment horizontal="center" vertical="center"/>
    </xf>
    <xf numFmtId="2" fontId="1" fillId="5" borderId="4" xfId="0" applyNumberFormat="1" applyFont="1" applyFill="1" applyBorder="1" applyAlignment="1">
      <alignment horizontal="center" vertical="center"/>
    </xf>
    <xf numFmtId="2" fontId="1" fillId="5" borderId="21" xfId="0" applyNumberFormat="1" applyFont="1" applyFill="1" applyBorder="1" applyAlignment="1">
      <alignment horizontal="center" vertical="center"/>
    </xf>
    <xf numFmtId="2" fontId="1" fillId="5" borderId="20" xfId="0" applyNumberFormat="1" applyFont="1" applyFill="1" applyBorder="1" applyAlignment="1">
      <alignment horizontal="center" vertical="center"/>
    </xf>
    <xf numFmtId="0" fontId="41" fillId="6" borderId="27" xfId="0" applyFont="1" applyFill="1" applyBorder="1" applyAlignment="1">
      <alignment horizontal="center" vertical="center"/>
    </xf>
    <xf numFmtId="0" fontId="41" fillId="6" borderId="102" xfId="0" applyFont="1" applyFill="1" applyBorder="1" applyAlignment="1">
      <alignment horizontal="center" vertical="center"/>
    </xf>
    <xf numFmtId="0" fontId="11" fillId="0" borderId="76" xfId="0" applyFont="1" applyFill="1" applyBorder="1" applyAlignment="1">
      <alignment horizontal="center" vertical="center"/>
    </xf>
    <xf numFmtId="0" fontId="11" fillId="0" borderId="48" xfId="0" applyFont="1" applyFill="1" applyBorder="1" applyAlignment="1">
      <alignment horizontal="center" vertical="center"/>
    </xf>
    <xf numFmtId="0" fontId="1" fillId="0" borderId="76" xfId="0" applyFont="1" applyFill="1" applyBorder="1" applyAlignment="1">
      <alignment horizontal="center" vertical="center"/>
    </xf>
    <xf numFmtId="0" fontId="1" fillId="0" borderId="48" xfId="0" applyFont="1" applyFill="1" applyBorder="1" applyAlignment="1">
      <alignment horizontal="center" vertical="center"/>
    </xf>
    <xf numFmtId="0" fontId="1" fillId="0" borderId="36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41" fillId="6" borderId="11" xfId="0" applyFont="1" applyFill="1" applyBorder="1" applyAlignment="1">
      <alignment horizontal="center" vertical="center"/>
    </xf>
    <xf numFmtId="0" fontId="41" fillId="6" borderId="98" xfId="0" applyFont="1" applyFill="1" applyBorder="1" applyAlignment="1">
      <alignment horizontal="center" vertical="center"/>
    </xf>
    <xf numFmtId="0" fontId="41" fillId="6" borderId="9" xfId="0" applyFont="1" applyFill="1" applyBorder="1" applyAlignment="1">
      <alignment horizontal="center" vertical="center"/>
    </xf>
    <xf numFmtId="0" fontId="41" fillId="6" borderId="77" xfId="0" applyFont="1" applyFill="1" applyBorder="1" applyAlignment="1">
      <alignment horizontal="center" vertical="center"/>
    </xf>
    <xf numFmtId="0" fontId="1" fillId="0" borderId="93" xfId="0" applyFont="1" applyFill="1" applyBorder="1" applyAlignment="1">
      <alignment horizontal="center" vertical="center"/>
    </xf>
    <xf numFmtId="0" fontId="1" fillId="0" borderId="95" xfId="0" applyFont="1" applyFill="1" applyBorder="1" applyAlignment="1">
      <alignment horizontal="center" vertical="center"/>
    </xf>
    <xf numFmtId="0" fontId="1" fillId="0" borderId="93" xfId="0" applyFont="1" applyFill="1" applyBorder="1" applyAlignment="1">
      <alignment horizontal="center"/>
    </xf>
    <xf numFmtId="0" fontId="1" fillId="0" borderId="95" xfId="0" applyFont="1" applyFill="1" applyBorder="1" applyAlignment="1">
      <alignment horizontal="center"/>
    </xf>
    <xf numFmtId="0" fontId="26" fillId="3" borderId="72" xfId="0" applyFont="1" applyFill="1" applyBorder="1" applyAlignment="1">
      <alignment horizontal="center" vertical="center" wrapText="1"/>
    </xf>
    <xf numFmtId="0" fontId="26" fillId="3" borderId="59" xfId="0" applyFont="1" applyFill="1" applyBorder="1" applyAlignment="1">
      <alignment horizontal="center" vertical="center" wrapText="1"/>
    </xf>
    <xf numFmtId="0" fontId="26" fillId="3" borderId="65" xfId="0" applyFont="1" applyFill="1" applyBorder="1" applyAlignment="1">
      <alignment horizontal="center" vertical="center" wrapText="1"/>
    </xf>
    <xf numFmtId="0" fontId="29" fillId="8" borderId="34" xfId="0" applyFont="1" applyFill="1" applyBorder="1" applyAlignment="1">
      <alignment horizontal="center" vertical="center"/>
    </xf>
    <xf numFmtId="0" fontId="29" fillId="8" borderId="10" xfId="0" applyFont="1" applyFill="1" applyBorder="1" applyAlignment="1">
      <alignment horizontal="center" vertical="center"/>
    </xf>
    <xf numFmtId="0" fontId="29" fillId="8" borderId="35" xfId="0" applyFont="1" applyFill="1" applyBorder="1" applyAlignment="1">
      <alignment horizontal="center" vertical="center"/>
    </xf>
    <xf numFmtId="0" fontId="8" fillId="5" borderId="93" xfId="0" applyFont="1" applyFill="1" applyBorder="1" applyAlignment="1">
      <alignment horizontal="center" vertical="center" wrapText="1"/>
    </xf>
    <xf numFmtId="0" fontId="8" fillId="5" borderId="95" xfId="0" applyFont="1" applyFill="1" applyBorder="1" applyAlignment="1">
      <alignment horizontal="center" vertical="center" wrapText="1"/>
    </xf>
    <xf numFmtId="0" fontId="28" fillId="11" borderId="103" xfId="0" applyFont="1" applyFill="1" applyBorder="1" applyAlignment="1">
      <alignment horizontal="center" vertical="center"/>
    </xf>
    <xf numFmtId="0" fontId="28" fillId="11" borderId="104" xfId="0" applyFont="1" applyFill="1" applyBorder="1" applyAlignment="1">
      <alignment horizontal="center" vertical="center"/>
    </xf>
    <xf numFmtId="0" fontId="28" fillId="11" borderId="98" xfId="0" applyFont="1" applyFill="1" applyBorder="1" applyAlignment="1">
      <alignment horizontal="center" vertical="center"/>
    </xf>
    <xf numFmtId="0" fontId="3" fillId="6" borderId="13" xfId="0" applyFont="1" applyFill="1" applyBorder="1" applyAlignment="1">
      <alignment horizontal="center" vertical="center" wrapText="1"/>
    </xf>
    <xf numFmtId="0" fontId="3" fillId="6" borderId="19" xfId="0" applyFont="1" applyFill="1" applyBorder="1" applyAlignment="1">
      <alignment horizontal="center" vertical="center" wrapText="1"/>
    </xf>
    <xf numFmtId="4" fontId="1" fillId="5" borderId="7" xfId="0" applyNumberFormat="1" applyFont="1" applyFill="1" applyBorder="1" applyAlignment="1">
      <alignment horizontal="center" vertical="center" wrapText="1"/>
    </xf>
    <xf numFmtId="4" fontId="1" fillId="5" borderId="6" xfId="0" applyNumberFormat="1" applyFont="1" applyFill="1" applyBorder="1" applyAlignment="1">
      <alignment horizontal="center" vertical="center" wrapText="1"/>
    </xf>
    <xf numFmtId="164" fontId="1" fillId="6" borderId="13" xfId="0" applyNumberFormat="1" applyFont="1" applyFill="1" applyBorder="1" applyAlignment="1">
      <alignment horizontal="center" vertical="center"/>
    </xf>
    <xf numFmtId="164" fontId="1" fillId="6" borderId="15" xfId="0" applyNumberFormat="1" applyFont="1" applyFill="1" applyBorder="1" applyAlignment="1">
      <alignment horizontal="center" vertical="center"/>
    </xf>
    <xf numFmtId="0" fontId="8" fillId="5" borderId="101" xfId="0" applyFont="1" applyFill="1" applyBorder="1" applyAlignment="1">
      <alignment horizontal="center" vertical="center" wrapText="1"/>
    </xf>
    <xf numFmtId="0" fontId="8" fillId="5" borderId="86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17" xfId="0" applyFont="1" applyFill="1" applyBorder="1" applyAlignment="1">
      <alignment horizontal="center" vertical="center" wrapText="1"/>
    </xf>
    <xf numFmtId="4" fontId="2" fillId="5" borderId="7" xfId="0" applyNumberFormat="1" applyFont="1" applyFill="1" applyBorder="1" applyAlignment="1">
      <alignment horizontal="center" vertical="center"/>
    </xf>
    <xf numFmtId="4" fontId="2" fillId="5" borderId="6" xfId="0" applyNumberFormat="1" applyFont="1" applyFill="1" applyBorder="1" applyAlignment="1">
      <alignment horizontal="center" vertical="center"/>
    </xf>
    <xf numFmtId="0" fontId="11" fillId="0" borderId="93" xfId="0" applyFont="1" applyFill="1" applyBorder="1" applyAlignment="1">
      <alignment horizontal="center" vertical="center"/>
    </xf>
    <xf numFmtId="0" fontId="11" fillId="0" borderId="94" xfId="0" applyFont="1" applyFill="1" applyBorder="1" applyAlignment="1">
      <alignment horizontal="center" vertical="center"/>
    </xf>
    <xf numFmtId="0" fontId="11" fillId="0" borderId="95" xfId="0" applyFont="1" applyFill="1" applyBorder="1" applyAlignment="1">
      <alignment horizontal="center" vertical="center"/>
    </xf>
    <xf numFmtId="0" fontId="1" fillId="0" borderId="94" xfId="0" applyFont="1" applyFill="1" applyBorder="1" applyAlignment="1">
      <alignment horizontal="center" vertical="center"/>
    </xf>
    <xf numFmtId="0" fontId="1" fillId="6" borderId="12" xfId="0" applyFont="1" applyFill="1" applyBorder="1" applyAlignment="1">
      <alignment horizontal="center" vertical="center"/>
    </xf>
    <xf numFmtId="0" fontId="1" fillId="6" borderId="14" xfId="0" applyFont="1" applyFill="1" applyBorder="1" applyAlignment="1">
      <alignment horizontal="center" vertical="center"/>
    </xf>
    <xf numFmtId="4" fontId="1" fillId="5" borderId="29" xfId="0" applyNumberFormat="1" applyFont="1" applyFill="1" applyBorder="1" applyAlignment="1">
      <alignment horizontal="center" vertical="center" wrapText="1"/>
    </xf>
    <xf numFmtId="4" fontId="1" fillId="5" borderId="28" xfId="0" applyNumberFormat="1" applyFont="1" applyFill="1" applyBorder="1" applyAlignment="1">
      <alignment horizontal="center" vertical="center" wrapText="1"/>
    </xf>
    <xf numFmtId="4" fontId="1" fillId="5" borderId="30" xfId="0" applyNumberFormat="1" applyFont="1" applyFill="1" applyBorder="1" applyAlignment="1">
      <alignment horizontal="center" vertical="center" wrapText="1"/>
    </xf>
    <xf numFmtId="0" fontId="30" fillId="10" borderId="34" xfId="0" applyFont="1" applyFill="1" applyBorder="1" applyAlignment="1">
      <alignment horizontal="center" vertical="center"/>
    </xf>
    <xf numFmtId="0" fontId="30" fillId="10" borderId="10" xfId="0" applyFont="1" applyFill="1" applyBorder="1" applyAlignment="1">
      <alignment horizontal="center" vertical="center"/>
    </xf>
    <xf numFmtId="0" fontId="30" fillId="10" borderId="35" xfId="0" applyFont="1" applyFill="1" applyBorder="1" applyAlignment="1">
      <alignment horizontal="center" vertical="center"/>
    </xf>
    <xf numFmtId="0" fontId="1" fillId="0" borderId="101" xfId="0" applyFont="1" applyFill="1" applyBorder="1" applyAlignment="1">
      <alignment horizontal="center" vertical="center"/>
    </xf>
    <xf numFmtId="0" fontId="1" fillId="0" borderId="99" xfId="0" applyFont="1" applyFill="1" applyBorder="1" applyAlignment="1">
      <alignment horizontal="center" vertical="center"/>
    </xf>
    <xf numFmtId="0" fontId="1" fillId="0" borderId="86" xfId="0" applyFont="1" applyFill="1" applyBorder="1" applyAlignment="1">
      <alignment horizontal="center" vertical="center"/>
    </xf>
    <xf numFmtId="0" fontId="36" fillId="9" borderId="34" xfId="0" applyFont="1" applyFill="1" applyBorder="1" applyAlignment="1">
      <alignment horizontal="center" vertical="center"/>
    </xf>
    <xf numFmtId="0" fontId="36" fillId="9" borderId="10" xfId="0" applyFont="1" applyFill="1" applyBorder="1" applyAlignment="1">
      <alignment horizontal="center" vertical="center"/>
    </xf>
    <xf numFmtId="0" fontId="36" fillId="9" borderId="35" xfId="0" applyFont="1" applyFill="1" applyBorder="1" applyAlignment="1">
      <alignment horizontal="center" vertical="center"/>
    </xf>
    <xf numFmtId="0" fontId="1" fillId="0" borderId="85" xfId="0" applyFont="1" applyFill="1" applyBorder="1" applyAlignment="1">
      <alignment horizontal="center" vertical="center"/>
    </xf>
    <xf numFmtId="0" fontId="1" fillId="0" borderId="100" xfId="0" applyFont="1" applyFill="1" applyBorder="1" applyAlignment="1">
      <alignment horizontal="center" vertical="center"/>
    </xf>
    <xf numFmtId="164" fontId="1" fillId="6" borderId="19" xfId="0" applyNumberFormat="1" applyFont="1" applyFill="1" applyBorder="1" applyAlignment="1">
      <alignment horizontal="center" vertical="center"/>
    </xf>
    <xf numFmtId="4" fontId="1" fillId="5" borderId="27" xfId="0" applyNumberFormat="1" applyFont="1" applyFill="1" applyBorder="1" applyAlignment="1">
      <alignment horizontal="center" vertical="center" wrapText="1"/>
    </xf>
    <xf numFmtId="4" fontId="2" fillId="5" borderId="29" xfId="0" applyNumberFormat="1" applyFont="1" applyFill="1" applyBorder="1" applyAlignment="1">
      <alignment horizontal="center" vertical="center"/>
    </xf>
    <xf numFmtId="0" fontId="1" fillId="6" borderId="17" xfId="0" applyFont="1" applyFill="1" applyBorder="1" applyAlignment="1">
      <alignment horizontal="center" vertical="center"/>
    </xf>
    <xf numFmtId="0" fontId="11" fillId="0" borderId="92" xfId="0" applyFont="1" applyFill="1" applyBorder="1" applyAlignment="1">
      <alignment horizontal="center" vertical="center"/>
    </xf>
    <xf numFmtId="0" fontId="36" fillId="9" borderId="40" xfId="0" applyFont="1" applyFill="1" applyBorder="1" applyAlignment="1">
      <alignment horizontal="center" vertical="center"/>
    </xf>
    <xf numFmtId="2" fontId="36" fillId="9" borderId="44" xfId="0" applyNumberFormat="1" applyFont="1" applyFill="1" applyBorder="1" applyAlignment="1">
      <alignment horizontal="center" vertical="center" wrapText="1"/>
    </xf>
    <xf numFmtId="2" fontId="36" fillId="9" borderId="10" xfId="0" applyNumberFormat="1" applyFont="1" applyFill="1" applyBorder="1" applyAlignment="1">
      <alignment horizontal="center" vertical="center" wrapText="1"/>
    </xf>
    <xf numFmtId="2" fontId="36" fillId="9" borderId="35" xfId="0" applyNumberFormat="1" applyFont="1" applyFill="1" applyBorder="1" applyAlignment="1">
      <alignment horizontal="center" vertical="center" wrapText="1"/>
    </xf>
    <xf numFmtId="2" fontId="36" fillId="9" borderId="40" xfId="0" applyNumberFormat="1" applyFont="1" applyFill="1" applyBorder="1" applyAlignment="1">
      <alignment horizontal="center" vertical="center" wrapText="1"/>
    </xf>
    <xf numFmtId="0" fontId="1" fillId="6" borderId="8" xfId="0" applyFont="1" applyFill="1" applyBorder="1" applyAlignment="1">
      <alignment horizontal="center" vertical="center"/>
    </xf>
    <xf numFmtId="0" fontId="1" fillId="6" borderId="39" xfId="0" applyFont="1" applyFill="1" applyBorder="1" applyAlignment="1">
      <alignment horizontal="center" vertical="center"/>
    </xf>
    <xf numFmtId="0" fontId="1" fillId="6" borderId="10" xfId="0" applyFont="1" applyFill="1" applyBorder="1" applyAlignment="1">
      <alignment horizontal="center" vertical="center"/>
    </xf>
    <xf numFmtId="0" fontId="1" fillId="6" borderId="35" xfId="0" applyFont="1" applyFill="1" applyBorder="1" applyAlignment="1">
      <alignment horizontal="center" vertical="center"/>
    </xf>
    <xf numFmtId="0" fontId="39" fillId="9" borderId="10" xfId="0" applyFont="1" applyFill="1" applyBorder="1" applyAlignment="1">
      <alignment horizontal="center" vertical="center"/>
    </xf>
    <xf numFmtId="0" fontId="39" fillId="9" borderId="35" xfId="0" applyFont="1" applyFill="1" applyBorder="1" applyAlignment="1">
      <alignment horizontal="center" vertical="center"/>
    </xf>
    <xf numFmtId="0" fontId="29" fillId="8" borderId="103" xfId="0" applyFont="1" applyFill="1" applyBorder="1" applyAlignment="1">
      <alignment horizontal="center" vertical="center"/>
    </xf>
    <xf numFmtId="0" fontId="29" fillId="8" borderId="104" xfId="0" applyFont="1" applyFill="1" applyBorder="1" applyAlignment="1">
      <alignment horizontal="center" vertical="center"/>
    </xf>
    <xf numFmtId="0" fontId="29" fillId="8" borderId="98" xfId="0" applyFont="1" applyFill="1" applyBorder="1" applyAlignment="1">
      <alignment horizontal="center" vertical="center"/>
    </xf>
    <xf numFmtId="0" fontId="1" fillId="6" borderId="47" xfId="0" applyFont="1" applyFill="1" applyBorder="1" applyAlignment="1">
      <alignment horizontal="center" vertical="center"/>
    </xf>
    <xf numFmtId="0" fontId="1" fillId="6" borderId="41" xfId="0" applyFont="1" applyFill="1" applyBorder="1" applyAlignment="1">
      <alignment horizontal="center" vertical="center"/>
    </xf>
    <xf numFmtId="0" fontId="13" fillId="9" borderId="10" xfId="0" applyFont="1" applyFill="1" applyBorder="1" applyAlignment="1">
      <alignment horizontal="center" vertical="center"/>
    </xf>
    <xf numFmtId="0" fontId="13" fillId="9" borderId="35" xfId="0" applyFont="1" applyFill="1" applyBorder="1" applyAlignment="1">
      <alignment horizontal="center" vertical="center"/>
    </xf>
    <xf numFmtId="0" fontId="1" fillId="6" borderId="10" xfId="0" applyFont="1" applyFill="1" applyBorder="1" applyAlignment="1">
      <alignment horizontal="center" vertical="center" wrapText="1"/>
    </xf>
    <xf numFmtId="0" fontId="1" fillId="6" borderId="35" xfId="0" applyFont="1" applyFill="1" applyBorder="1" applyAlignment="1">
      <alignment horizontal="center" vertical="center" wrapText="1"/>
    </xf>
    <xf numFmtId="0" fontId="1" fillId="0" borderId="94" xfId="0" applyFont="1" applyFill="1" applyBorder="1" applyAlignment="1">
      <alignment horizontal="center"/>
    </xf>
    <xf numFmtId="0" fontId="1" fillId="4" borderId="31" xfId="0" applyFont="1" applyFill="1" applyBorder="1" applyAlignment="1">
      <alignment horizontal="center" vertical="center"/>
    </xf>
    <xf numFmtId="0" fontId="1" fillId="4" borderId="96" xfId="0" applyFont="1" applyFill="1" applyBorder="1" applyAlignment="1">
      <alignment horizontal="center" vertical="center"/>
    </xf>
    <xf numFmtId="0" fontId="1" fillId="4" borderId="36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14" fontId="2" fillId="4" borderId="36" xfId="0" applyNumberFormat="1" applyFont="1" applyFill="1" applyBorder="1" applyAlignment="1">
      <alignment horizontal="center" vertical="center"/>
    </xf>
    <xf numFmtId="14" fontId="2" fillId="4" borderId="0" xfId="0" applyNumberFormat="1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right" vertical="center"/>
    </xf>
    <xf numFmtId="0" fontId="1" fillId="4" borderId="77" xfId="0" applyFont="1" applyFill="1" applyBorder="1" applyAlignment="1">
      <alignment horizontal="right" vertical="center"/>
    </xf>
    <xf numFmtId="0" fontId="18" fillId="4" borderId="0" xfId="2" applyFont="1" applyFill="1" applyBorder="1" applyAlignment="1" applyProtection="1">
      <alignment horizontal="center" vertical="center"/>
    </xf>
    <xf numFmtId="0" fontId="18" fillId="4" borderId="77" xfId="2" applyFont="1" applyFill="1" applyBorder="1" applyAlignment="1" applyProtection="1">
      <alignment horizontal="center" vertical="center"/>
    </xf>
    <xf numFmtId="0" fontId="4" fillId="4" borderId="0" xfId="0" applyFont="1" applyFill="1" applyBorder="1" applyAlignment="1">
      <alignment horizontal="center" vertical="center"/>
    </xf>
    <xf numFmtId="0" fontId="4" fillId="4" borderId="77" xfId="0" applyFont="1" applyFill="1" applyBorder="1" applyAlignment="1">
      <alignment horizontal="center" vertical="center"/>
    </xf>
    <xf numFmtId="4" fontId="4" fillId="4" borderId="0" xfId="2" applyNumberFormat="1" applyFont="1" applyFill="1" applyBorder="1" applyAlignment="1" applyProtection="1">
      <alignment horizontal="right" vertical="center"/>
    </xf>
    <xf numFmtId="4" fontId="1" fillId="4" borderId="0" xfId="0" applyNumberFormat="1" applyFont="1" applyFill="1" applyBorder="1" applyAlignment="1">
      <alignment horizontal="right" vertical="center"/>
    </xf>
    <xf numFmtId="0" fontId="8" fillId="4" borderId="96" xfId="0" applyFont="1" applyFill="1" applyBorder="1" applyAlignment="1">
      <alignment horizontal="right" vertical="center"/>
    </xf>
    <xf numFmtId="0" fontId="8" fillId="4" borderId="97" xfId="0" applyFont="1" applyFill="1" applyBorder="1" applyAlignment="1">
      <alignment horizontal="right" vertical="center"/>
    </xf>
    <xf numFmtId="0" fontId="5" fillId="4" borderId="0" xfId="0" applyFont="1" applyFill="1" applyBorder="1" applyAlignment="1">
      <alignment horizontal="right" vertical="center"/>
    </xf>
    <xf numFmtId="0" fontId="5" fillId="4" borderId="77" xfId="0" applyFont="1" applyFill="1" applyBorder="1" applyAlignment="1">
      <alignment horizontal="right" vertical="center"/>
    </xf>
    <xf numFmtId="0" fontId="1" fillId="0" borderId="92" xfId="0" applyFont="1" applyFill="1" applyBorder="1" applyAlignment="1">
      <alignment horizontal="center" vertical="center"/>
    </xf>
    <xf numFmtId="0" fontId="29" fillId="8" borderId="44" xfId="0" applyFont="1" applyFill="1" applyBorder="1" applyAlignment="1">
      <alignment horizontal="center" vertical="center"/>
    </xf>
    <xf numFmtId="2" fontId="36" fillId="9" borderId="34" xfId="0" applyNumberFormat="1" applyFont="1" applyFill="1" applyBorder="1" applyAlignment="1">
      <alignment horizontal="center" vertical="center" wrapText="1"/>
    </xf>
    <xf numFmtId="0" fontId="1" fillId="0" borderId="93" xfId="0" applyFont="1" applyBorder="1" applyAlignment="1">
      <alignment horizontal="center" vertical="center"/>
    </xf>
    <xf numFmtId="0" fontId="1" fillId="0" borderId="94" xfId="0" applyFont="1" applyBorder="1" applyAlignment="1">
      <alignment horizontal="center" vertical="center"/>
    </xf>
    <xf numFmtId="0" fontId="1" fillId="0" borderId="95" xfId="0" applyFont="1" applyBorder="1" applyAlignment="1">
      <alignment horizontal="center" vertical="center"/>
    </xf>
    <xf numFmtId="0" fontId="1" fillId="0" borderId="93" xfId="0" applyFont="1" applyBorder="1" applyAlignment="1">
      <alignment horizontal="center"/>
    </xf>
    <xf numFmtId="0" fontId="1" fillId="0" borderId="94" xfId="0" applyFont="1" applyBorder="1" applyAlignment="1">
      <alignment horizontal="center"/>
    </xf>
    <xf numFmtId="0" fontId="1" fillId="0" borderId="95" xfId="0" applyFont="1" applyBorder="1" applyAlignment="1">
      <alignment horizontal="center"/>
    </xf>
    <xf numFmtId="164" fontId="1" fillId="6" borderId="13" xfId="0" applyNumberFormat="1" applyFont="1" applyFill="1" applyBorder="1" applyAlignment="1">
      <alignment horizontal="center" vertical="center" wrapText="1"/>
    </xf>
    <xf numFmtId="164" fontId="1" fillId="6" borderId="15" xfId="0" applyNumberFormat="1" applyFont="1" applyFill="1" applyBorder="1" applyAlignment="1">
      <alignment horizontal="center" vertical="center" wrapText="1"/>
    </xf>
    <xf numFmtId="2" fontId="2" fillId="5" borderId="4" xfId="0" applyNumberFormat="1" applyFont="1" applyFill="1" applyBorder="1" applyAlignment="1">
      <alignment horizontal="center" vertical="center" wrapText="1"/>
    </xf>
    <xf numFmtId="2" fontId="2" fillId="5" borderId="6" xfId="0" applyNumberFormat="1" applyFont="1" applyFill="1" applyBorder="1" applyAlignment="1">
      <alignment horizontal="center" vertical="center" wrapText="1"/>
    </xf>
    <xf numFmtId="2" fontId="1" fillId="5" borderId="4" xfId="0" applyNumberFormat="1" applyFont="1" applyFill="1" applyBorder="1" applyAlignment="1">
      <alignment horizontal="center" vertical="center" wrapText="1"/>
    </xf>
    <xf numFmtId="2" fontId="1" fillId="5" borderId="6" xfId="0" applyNumberFormat="1" applyFont="1" applyFill="1" applyBorder="1" applyAlignment="1">
      <alignment horizontal="center" vertical="center" wrapText="1"/>
    </xf>
    <xf numFmtId="2" fontId="1" fillId="5" borderId="21" xfId="0" applyNumberFormat="1" applyFont="1" applyFill="1" applyBorder="1" applyAlignment="1">
      <alignment horizontal="center" vertical="center" wrapText="1"/>
    </xf>
    <xf numFmtId="2" fontId="1" fillId="5" borderId="28" xfId="0" applyNumberFormat="1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center" vertical="center" wrapText="1"/>
    </xf>
    <xf numFmtId="0" fontId="1" fillId="6" borderId="14" xfId="0" applyFont="1" applyFill="1" applyBorder="1" applyAlignment="1">
      <alignment horizontal="center" vertical="center" wrapText="1"/>
    </xf>
    <xf numFmtId="0" fontId="29" fillId="2" borderId="103" xfId="0" applyFont="1" applyFill="1" applyBorder="1" applyAlignment="1">
      <alignment horizontal="center" vertical="center"/>
    </xf>
    <xf numFmtId="0" fontId="29" fillId="2" borderId="104" xfId="0" applyFont="1" applyFill="1" applyBorder="1" applyAlignment="1">
      <alignment horizontal="center" vertical="center"/>
    </xf>
    <xf numFmtId="0" fontId="29" fillId="2" borderId="98" xfId="0" applyFont="1" applyFill="1" applyBorder="1" applyAlignment="1">
      <alignment horizontal="center" vertical="center"/>
    </xf>
    <xf numFmtId="0" fontId="1" fillId="6" borderId="17" xfId="0" applyFont="1" applyFill="1" applyBorder="1" applyAlignment="1">
      <alignment horizontal="center" vertical="center" wrapText="1"/>
    </xf>
    <xf numFmtId="2" fontId="2" fillId="5" borderId="29" xfId="0" applyNumberFormat="1" applyFont="1" applyFill="1" applyBorder="1" applyAlignment="1">
      <alignment horizontal="center" vertical="center" wrapText="1"/>
    </xf>
    <xf numFmtId="0" fontId="3" fillId="6" borderId="43" xfId="0" applyFont="1" applyFill="1" applyBorder="1" applyAlignment="1">
      <alignment horizontal="center" vertical="center" wrapText="1"/>
    </xf>
    <xf numFmtId="2" fontId="1" fillId="5" borderId="30" xfId="0" applyNumberFormat="1" applyFont="1" applyFill="1" applyBorder="1" applyAlignment="1">
      <alignment horizontal="center" vertical="center" wrapText="1"/>
    </xf>
    <xf numFmtId="0" fontId="24" fillId="0" borderId="93" xfId="0" applyFont="1" applyFill="1" applyBorder="1" applyAlignment="1">
      <alignment horizontal="center" vertical="center"/>
    </xf>
    <xf numFmtId="0" fontId="24" fillId="0" borderId="94" xfId="0" applyFont="1" applyFill="1" applyBorder="1" applyAlignment="1">
      <alignment horizontal="center" vertical="center"/>
    </xf>
    <xf numFmtId="0" fontId="24" fillId="0" borderId="95" xfId="0" applyFont="1" applyFill="1" applyBorder="1" applyAlignment="1">
      <alignment horizontal="center" vertical="center"/>
    </xf>
    <xf numFmtId="2" fontId="1" fillId="5" borderId="29" xfId="0" applyNumberFormat="1" applyFont="1" applyFill="1" applyBorder="1" applyAlignment="1">
      <alignment horizontal="center" vertical="center" wrapText="1"/>
    </xf>
    <xf numFmtId="2" fontId="1" fillId="5" borderId="22" xfId="0" applyNumberFormat="1" applyFont="1" applyFill="1" applyBorder="1" applyAlignment="1">
      <alignment horizontal="center" vertical="center" wrapText="1"/>
    </xf>
    <xf numFmtId="2" fontId="1" fillId="5" borderId="18" xfId="0" applyNumberFormat="1" applyFont="1" applyFill="1" applyBorder="1" applyAlignment="1">
      <alignment horizontal="center" vertical="center" wrapText="1"/>
    </xf>
    <xf numFmtId="0" fontId="23" fillId="2" borderId="34" xfId="0" applyFont="1" applyFill="1" applyBorder="1" applyAlignment="1">
      <alignment horizontal="center" vertical="center"/>
    </xf>
    <xf numFmtId="0" fontId="23" fillId="2" borderId="10" xfId="0" applyFont="1" applyFill="1" applyBorder="1" applyAlignment="1">
      <alignment horizontal="center" vertical="center"/>
    </xf>
    <xf numFmtId="0" fontId="23" fillId="2" borderId="35" xfId="0" applyFont="1" applyFill="1" applyBorder="1" applyAlignment="1">
      <alignment horizontal="center" vertical="center"/>
    </xf>
    <xf numFmtId="164" fontId="1" fillId="6" borderId="26" xfId="0" applyNumberFormat="1" applyFont="1" applyFill="1" applyBorder="1" applyAlignment="1">
      <alignment horizontal="center" vertical="center" wrapText="1"/>
    </xf>
    <xf numFmtId="164" fontId="1" fillId="6" borderId="19" xfId="0" applyNumberFormat="1" applyFont="1" applyFill="1" applyBorder="1" applyAlignment="1">
      <alignment horizontal="center" vertical="center" wrapText="1"/>
    </xf>
    <xf numFmtId="2" fontId="2" fillId="5" borderId="18" xfId="0" applyNumberFormat="1" applyFont="1" applyFill="1" applyBorder="1" applyAlignment="1">
      <alignment horizontal="center" vertical="center" wrapText="1"/>
    </xf>
    <xf numFmtId="0" fontId="1" fillId="6" borderId="43" xfId="0" applyFont="1" applyFill="1" applyBorder="1" applyAlignment="1">
      <alignment horizontal="center" vertical="center" wrapText="1"/>
    </xf>
    <xf numFmtId="0" fontId="3" fillId="6" borderId="26" xfId="0" applyFont="1" applyFill="1" applyBorder="1" applyAlignment="1">
      <alignment horizontal="center" vertical="center" wrapText="1"/>
    </xf>
    <xf numFmtId="0" fontId="8" fillId="5" borderId="105" xfId="0" applyFont="1" applyFill="1" applyBorder="1" applyAlignment="1">
      <alignment horizontal="center" vertical="center" wrapText="1"/>
    </xf>
    <xf numFmtId="0" fontId="8" fillId="5" borderId="100" xfId="0" applyFont="1" applyFill="1" applyBorder="1" applyAlignment="1">
      <alignment horizontal="center" vertical="center" wrapText="1"/>
    </xf>
    <xf numFmtId="2" fontId="2" fillId="5" borderId="114" xfId="0" applyNumberFormat="1" applyFont="1" applyFill="1" applyBorder="1" applyAlignment="1">
      <alignment horizontal="center" vertical="center" wrapText="1"/>
    </xf>
    <xf numFmtId="2" fontId="2" fillId="5" borderId="52" xfId="0" applyNumberFormat="1" applyFont="1" applyFill="1" applyBorder="1" applyAlignment="1">
      <alignment horizontal="center" vertical="center" wrapText="1"/>
    </xf>
    <xf numFmtId="2" fontId="2" fillId="5" borderId="115" xfId="0" applyNumberFormat="1" applyFont="1" applyFill="1" applyBorder="1" applyAlignment="1">
      <alignment horizontal="center" vertical="center" wrapText="1"/>
    </xf>
    <xf numFmtId="2" fontId="1" fillId="5" borderId="114" xfId="0" applyNumberFormat="1" applyFont="1" applyFill="1" applyBorder="1" applyAlignment="1">
      <alignment horizontal="center" vertical="center" wrapText="1"/>
    </xf>
    <xf numFmtId="2" fontId="1" fillId="5" borderId="52" xfId="0" applyNumberFormat="1" applyFont="1" applyFill="1" applyBorder="1" applyAlignment="1">
      <alignment horizontal="center" vertical="center" wrapText="1"/>
    </xf>
    <xf numFmtId="2" fontId="1" fillId="5" borderId="115" xfId="0" applyNumberFormat="1" applyFont="1" applyFill="1" applyBorder="1" applyAlignment="1">
      <alignment horizontal="center" vertical="center" wrapText="1"/>
    </xf>
    <xf numFmtId="164" fontId="1" fillId="6" borderId="112" xfId="0" applyNumberFormat="1" applyFont="1" applyFill="1" applyBorder="1" applyAlignment="1">
      <alignment horizontal="center" vertical="center" wrapText="1"/>
    </xf>
    <xf numFmtId="164" fontId="1" fillId="6" borderId="71" xfId="0" applyNumberFormat="1" applyFont="1" applyFill="1" applyBorder="1" applyAlignment="1">
      <alignment horizontal="center" vertical="center" wrapText="1"/>
    </xf>
    <xf numFmtId="164" fontId="1" fillId="6" borderId="113" xfId="0" applyNumberFormat="1" applyFont="1" applyFill="1" applyBorder="1" applyAlignment="1">
      <alignment horizontal="center" vertical="center" wrapText="1"/>
    </xf>
    <xf numFmtId="2" fontId="1" fillId="5" borderId="116" xfId="0" applyNumberFormat="1" applyFont="1" applyFill="1" applyBorder="1" applyAlignment="1">
      <alignment horizontal="center" vertical="center" wrapText="1"/>
    </xf>
    <xf numFmtId="2" fontId="1" fillId="5" borderId="58" xfId="0" applyNumberFormat="1" applyFont="1" applyFill="1" applyBorder="1" applyAlignment="1">
      <alignment horizontal="center" vertical="center" wrapText="1"/>
    </xf>
    <xf numFmtId="2" fontId="1" fillId="5" borderId="117" xfId="0" applyNumberFormat="1" applyFont="1" applyFill="1" applyBorder="1" applyAlignment="1">
      <alignment horizontal="center" vertical="center" wrapText="1"/>
    </xf>
    <xf numFmtId="0" fontId="1" fillId="6" borderId="110" xfId="0" applyFont="1" applyFill="1" applyBorder="1" applyAlignment="1">
      <alignment horizontal="center" vertical="center" wrapText="1"/>
    </xf>
    <xf numFmtId="0" fontId="1" fillId="6" borderId="91" xfId="0" applyFont="1" applyFill="1" applyBorder="1" applyAlignment="1">
      <alignment horizontal="center" vertical="center" wrapText="1"/>
    </xf>
    <xf numFmtId="0" fontId="1" fillId="6" borderId="111" xfId="0" applyFont="1" applyFill="1" applyBorder="1" applyAlignment="1">
      <alignment horizontal="center" vertical="center" wrapText="1"/>
    </xf>
    <xf numFmtId="49" fontId="1" fillId="6" borderId="110" xfId="0" applyNumberFormat="1" applyFont="1" applyFill="1" applyBorder="1" applyAlignment="1">
      <alignment horizontal="center" vertical="center" wrapText="1"/>
    </xf>
    <xf numFmtId="49" fontId="1" fillId="6" borderId="91" xfId="0" applyNumberFormat="1" applyFont="1" applyFill="1" applyBorder="1" applyAlignment="1">
      <alignment horizontal="center" vertical="center" wrapText="1"/>
    </xf>
    <xf numFmtId="49" fontId="1" fillId="6" borderId="111" xfId="0" applyNumberFormat="1" applyFont="1" applyFill="1" applyBorder="1" applyAlignment="1">
      <alignment horizontal="center" vertical="center" wrapText="1"/>
    </xf>
    <xf numFmtId="49" fontId="1" fillId="6" borderId="38" xfId="0" applyNumberFormat="1" applyFont="1" applyFill="1" applyBorder="1" applyAlignment="1">
      <alignment horizontal="center" vertical="center" wrapText="1"/>
    </xf>
    <xf numFmtId="49" fontId="1" fillId="6" borderId="40" xfId="0" applyNumberFormat="1" applyFont="1" applyFill="1" applyBorder="1" applyAlignment="1">
      <alignment horizontal="center" vertical="center" wrapText="1"/>
    </xf>
    <xf numFmtId="164" fontId="1" fillId="6" borderId="77" xfId="0" applyNumberFormat="1" applyFont="1" applyFill="1" applyBorder="1" applyAlignment="1">
      <alignment horizontal="center" vertical="center" wrapText="1"/>
    </xf>
    <xf numFmtId="164" fontId="1" fillId="6" borderId="2" xfId="0" applyNumberFormat="1" applyFont="1" applyFill="1" applyBorder="1" applyAlignment="1">
      <alignment horizontal="center" vertical="center" wrapText="1"/>
    </xf>
    <xf numFmtId="2" fontId="1" fillId="5" borderId="13" xfId="0" applyNumberFormat="1" applyFont="1" applyFill="1" applyBorder="1" applyAlignment="1">
      <alignment horizontal="center" vertical="center" wrapText="1"/>
    </xf>
    <xf numFmtId="2" fontId="1" fillId="5" borderId="15" xfId="0" applyNumberFormat="1" applyFont="1" applyFill="1" applyBorder="1" applyAlignment="1">
      <alignment horizontal="center" vertical="center" wrapText="1"/>
    </xf>
    <xf numFmtId="2" fontId="1" fillId="5" borderId="19" xfId="0" applyNumberFormat="1" applyFont="1" applyFill="1" applyBorder="1" applyAlignment="1">
      <alignment horizontal="center" vertical="center" wrapText="1"/>
    </xf>
    <xf numFmtId="49" fontId="1" fillId="6" borderId="3" xfId="0" applyNumberFormat="1" applyFont="1" applyFill="1" applyBorder="1" applyAlignment="1">
      <alignment horizontal="center" vertical="center" wrapText="1"/>
    </xf>
    <xf numFmtId="49" fontId="1" fillId="6" borderId="16" xfId="0" applyNumberFormat="1" applyFont="1" applyFill="1" applyBorder="1" applyAlignment="1">
      <alignment horizontal="center" vertical="center" wrapText="1"/>
    </xf>
    <xf numFmtId="49" fontId="1" fillId="6" borderId="20" xfId="0" applyNumberFormat="1" applyFont="1" applyFill="1" applyBorder="1" applyAlignment="1">
      <alignment horizontal="center" vertical="center" wrapText="1"/>
    </xf>
    <xf numFmtId="2" fontId="1" fillId="5" borderId="7" xfId="0" applyNumberFormat="1" applyFont="1" applyFill="1" applyBorder="1" applyAlignment="1">
      <alignment horizontal="center" vertical="center" wrapText="1"/>
    </xf>
    <xf numFmtId="2" fontId="1" fillId="5" borderId="8" xfId="0" applyNumberFormat="1" applyFont="1" applyFill="1" applyBorder="1" applyAlignment="1">
      <alignment horizontal="center" vertical="center" wrapText="1"/>
    </xf>
    <xf numFmtId="2" fontId="1" fillId="5" borderId="47" xfId="0" applyNumberFormat="1" applyFont="1" applyFill="1" applyBorder="1" applyAlignment="1">
      <alignment horizontal="center" vertical="center" wrapText="1"/>
    </xf>
    <xf numFmtId="2" fontId="1" fillId="5" borderId="9" xfId="0" applyNumberFormat="1" applyFont="1" applyFill="1" applyBorder="1" applyAlignment="1">
      <alignment horizontal="center" vertical="center" wrapText="1"/>
    </xf>
    <xf numFmtId="2" fontId="1" fillId="5" borderId="90" xfId="0" applyNumberFormat="1" applyFont="1" applyFill="1" applyBorder="1" applyAlignment="1">
      <alignment horizontal="center" vertical="center" wrapText="1"/>
    </xf>
    <xf numFmtId="0" fontId="1" fillId="0" borderId="76" xfId="0" applyFont="1" applyBorder="1" applyAlignment="1">
      <alignment horizontal="center" vertical="center" wrapText="1"/>
    </xf>
    <xf numFmtId="0" fontId="1" fillId="0" borderId="92" xfId="0" applyFont="1" applyBorder="1" applyAlignment="1">
      <alignment horizontal="center" vertical="center" wrapText="1"/>
    </xf>
    <xf numFmtId="0" fontId="1" fillId="0" borderId="48" xfId="0" applyFont="1" applyBorder="1" applyAlignment="1">
      <alignment horizontal="center" vertical="center" wrapText="1"/>
    </xf>
    <xf numFmtId="0" fontId="29" fillId="2" borderId="103" xfId="0" applyFont="1" applyFill="1" applyBorder="1" applyAlignment="1">
      <alignment horizontal="center" vertical="center" wrapText="1"/>
    </xf>
    <xf numFmtId="0" fontId="29" fillId="2" borderId="104" xfId="0" applyFont="1" applyFill="1" applyBorder="1" applyAlignment="1">
      <alignment horizontal="center" vertical="center" wrapText="1"/>
    </xf>
    <xf numFmtId="0" fontId="29" fillId="2" borderId="98" xfId="0" applyFont="1" applyFill="1" applyBorder="1" applyAlignment="1">
      <alignment horizontal="center" vertical="center" wrapText="1"/>
    </xf>
    <xf numFmtId="0" fontId="2" fillId="0" borderId="76" xfId="0" applyFont="1" applyFill="1" applyBorder="1" applyAlignment="1">
      <alignment horizontal="center" vertical="center" wrapText="1"/>
    </xf>
    <xf numFmtId="0" fontId="2" fillId="0" borderId="48" xfId="0" applyFont="1" applyFill="1" applyBorder="1" applyAlignment="1">
      <alignment horizontal="center" vertical="center" wrapText="1"/>
    </xf>
    <xf numFmtId="0" fontId="29" fillId="2" borderId="106" xfId="0" applyFont="1" applyFill="1" applyBorder="1" applyAlignment="1">
      <alignment horizontal="center" vertical="center" wrapText="1"/>
    </xf>
    <xf numFmtId="0" fontId="29" fillId="2" borderId="96" xfId="0" applyFont="1" applyFill="1" applyBorder="1" applyAlignment="1">
      <alignment horizontal="center" vertical="center" wrapText="1"/>
    </xf>
    <xf numFmtId="0" fontId="29" fillId="2" borderId="107" xfId="0" applyFont="1" applyFill="1" applyBorder="1" applyAlignment="1">
      <alignment horizontal="center" vertical="center" wrapText="1"/>
    </xf>
    <xf numFmtId="0" fontId="11" fillId="0" borderId="76" xfId="0" applyFont="1" applyFill="1" applyBorder="1" applyAlignment="1">
      <alignment horizontal="center" vertical="center" wrapText="1"/>
    </xf>
    <xf numFmtId="0" fontId="11" fillId="0" borderId="92" xfId="0" applyFont="1" applyFill="1" applyBorder="1" applyAlignment="1">
      <alignment horizontal="center" vertical="center" wrapText="1"/>
    </xf>
    <xf numFmtId="0" fontId="11" fillId="0" borderId="48" xfId="0" applyFont="1" applyFill="1" applyBorder="1" applyAlignment="1">
      <alignment horizontal="center" vertical="center" wrapText="1"/>
    </xf>
    <xf numFmtId="0" fontId="1" fillId="0" borderId="31" xfId="0" applyFont="1" applyFill="1" applyBorder="1" applyAlignment="1">
      <alignment horizontal="center" vertical="center" wrapText="1"/>
    </xf>
    <xf numFmtId="0" fontId="1" fillId="0" borderId="36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76" xfId="0" applyFont="1" applyFill="1" applyBorder="1" applyAlignment="1">
      <alignment horizontal="center" vertical="center" wrapText="1"/>
    </xf>
    <xf numFmtId="0" fontId="1" fillId="0" borderId="92" xfId="0" applyFont="1" applyFill="1" applyBorder="1" applyAlignment="1">
      <alignment horizontal="center" vertical="center" wrapText="1"/>
    </xf>
    <xf numFmtId="0" fontId="1" fillId="0" borderId="48" xfId="0" applyFont="1" applyFill="1" applyBorder="1" applyAlignment="1">
      <alignment horizontal="center" vertical="center" wrapText="1"/>
    </xf>
    <xf numFmtId="2" fontId="2" fillId="5" borderId="8" xfId="0" applyNumberFormat="1" applyFont="1" applyFill="1" applyBorder="1" applyAlignment="1">
      <alignment horizontal="center" vertical="center" wrapText="1"/>
    </xf>
    <xf numFmtId="2" fontId="2" fillId="5" borderId="47" xfId="0" applyNumberFormat="1" applyFont="1" applyFill="1" applyBorder="1" applyAlignment="1">
      <alignment horizontal="center" vertical="center" wrapText="1"/>
    </xf>
    <xf numFmtId="0" fontId="29" fillId="2" borderId="31" xfId="0" applyFont="1" applyFill="1" applyBorder="1" applyAlignment="1">
      <alignment horizontal="center" vertical="center" wrapText="1"/>
    </xf>
    <xf numFmtId="0" fontId="29" fillId="2" borderId="97" xfId="0" applyFont="1" applyFill="1" applyBorder="1" applyAlignment="1">
      <alignment horizontal="center" vertical="center" wrapText="1"/>
    </xf>
    <xf numFmtId="0" fontId="26" fillId="3" borderId="118" xfId="0" applyFont="1" applyFill="1" applyBorder="1" applyAlignment="1">
      <alignment horizontal="center" vertical="center" wrapText="1"/>
    </xf>
    <xf numFmtId="0" fontId="8" fillId="5" borderId="76" xfId="0" applyFont="1" applyFill="1" applyBorder="1" applyAlignment="1">
      <alignment horizontal="center" vertical="center" wrapText="1"/>
    </xf>
    <xf numFmtId="0" fontId="8" fillId="5" borderId="48" xfId="0" applyFont="1" applyFill="1" applyBorder="1" applyAlignment="1">
      <alignment horizontal="center" vertical="center" wrapText="1"/>
    </xf>
    <xf numFmtId="0" fontId="31" fillId="5" borderId="76" xfId="0" applyFont="1" applyFill="1" applyBorder="1" applyAlignment="1">
      <alignment horizontal="center" vertical="center" wrapText="1"/>
    </xf>
    <xf numFmtId="0" fontId="31" fillId="5" borderId="48" xfId="0" applyFont="1" applyFill="1" applyBorder="1" applyAlignment="1">
      <alignment horizontal="center" vertical="center" wrapText="1"/>
    </xf>
    <xf numFmtId="0" fontId="12" fillId="7" borderId="36" xfId="0" applyFont="1" applyFill="1" applyBorder="1" applyAlignment="1">
      <alignment horizontal="center" vertical="center" wrapText="1"/>
    </xf>
    <xf numFmtId="0" fontId="12" fillId="7" borderId="0" xfId="0" applyFont="1" applyFill="1" applyBorder="1" applyAlignment="1">
      <alignment horizontal="center" vertical="center" wrapText="1"/>
    </xf>
    <xf numFmtId="0" fontId="12" fillId="7" borderId="77" xfId="0" applyFont="1" applyFill="1" applyBorder="1" applyAlignment="1">
      <alignment horizontal="center" vertical="center" wrapText="1"/>
    </xf>
    <xf numFmtId="0" fontId="12" fillId="7" borderId="5" xfId="0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center" vertical="center" wrapText="1"/>
    </xf>
    <xf numFmtId="0" fontId="12" fillId="7" borderId="2" xfId="0" applyFont="1" applyFill="1" applyBorder="1" applyAlignment="1">
      <alignment horizontal="center" vertical="center" wrapText="1"/>
    </xf>
    <xf numFmtId="0" fontId="13" fillId="7" borderId="31" xfId="0" applyFont="1" applyFill="1" applyBorder="1" applyAlignment="1">
      <alignment horizontal="center"/>
    </xf>
    <xf numFmtId="0" fontId="13" fillId="7" borderId="96" xfId="0" applyFont="1" applyFill="1" applyBorder="1" applyAlignment="1">
      <alignment horizontal="center"/>
    </xf>
    <xf numFmtId="0" fontId="13" fillId="7" borderId="97" xfId="0" applyFont="1" applyFill="1" applyBorder="1" applyAlignment="1">
      <alignment horizontal="center"/>
    </xf>
    <xf numFmtId="0" fontId="13" fillId="7" borderId="36" xfId="0" applyFont="1" applyFill="1" applyBorder="1" applyAlignment="1">
      <alignment horizontal="center"/>
    </xf>
    <xf numFmtId="0" fontId="13" fillId="7" borderId="0" xfId="0" applyFont="1" applyFill="1" applyBorder="1" applyAlignment="1">
      <alignment horizontal="center"/>
    </xf>
    <xf numFmtId="0" fontId="13" fillId="7" borderId="77" xfId="0" applyFont="1" applyFill="1" applyBorder="1" applyAlignment="1">
      <alignment horizontal="center"/>
    </xf>
    <xf numFmtId="0" fontId="33" fillId="12" borderId="103" xfId="0" applyFont="1" applyFill="1" applyBorder="1" applyAlignment="1">
      <alignment horizontal="center" vertical="center" wrapText="1"/>
    </xf>
    <xf numFmtId="0" fontId="33" fillId="12" borderId="104" xfId="0" applyFont="1" applyFill="1" applyBorder="1" applyAlignment="1">
      <alignment horizontal="center" vertical="center" wrapText="1"/>
    </xf>
    <xf numFmtId="0" fontId="33" fillId="12" borderId="98" xfId="0" applyFont="1" applyFill="1" applyBorder="1" applyAlignment="1">
      <alignment horizontal="center" vertical="center" wrapText="1"/>
    </xf>
    <xf numFmtId="0" fontId="31" fillId="5" borderId="92" xfId="0" applyFont="1" applyFill="1" applyBorder="1" applyAlignment="1">
      <alignment horizontal="center" vertical="center" wrapText="1"/>
    </xf>
    <xf numFmtId="0" fontId="26" fillId="3" borderId="108" xfId="0" applyFont="1" applyFill="1" applyBorder="1" applyAlignment="1">
      <alignment horizontal="center" vertical="center" wrapText="1"/>
    </xf>
    <xf numFmtId="0" fontId="26" fillId="3" borderId="109" xfId="0" applyFont="1" applyFill="1" applyBorder="1" applyAlignment="1">
      <alignment horizontal="center" vertical="center" wrapText="1"/>
    </xf>
    <xf numFmtId="0" fontId="8" fillId="5" borderId="31" xfId="0" applyFont="1" applyFill="1" applyBorder="1" applyAlignment="1">
      <alignment horizontal="center" vertical="center" wrapText="1"/>
    </xf>
    <xf numFmtId="0" fontId="8" fillId="5" borderId="96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2" fillId="5" borderId="44" xfId="0" applyFont="1" applyFill="1" applyBorder="1" applyAlignment="1">
      <alignment horizontal="center" vertical="center" wrapText="1"/>
    </xf>
    <xf numFmtId="0" fontId="2" fillId="5" borderId="40" xfId="0" applyFont="1" applyFill="1" applyBorder="1" applyAlignment="1">
      <alignment horizontal="center" vertical="center" wrapText="1"/>
    </xf>
    <xf numFmtId="0" fontId="1" fillId="5" borderId="42" xfId="0" applyFont="1" applyFill="1" applyBorder="1" applyAlignment="1">
      <alignment horizontal="left" vertical="center"/>
    </xf>
    <xf numFmtId="0" fontId="1" fillId="5" borderId="7" xfId="0" applyFont="1" applyFill="1" applyBorder="1" applyAlignment="1">
      <alignment horizontal="left" vertical="center"/>
    </xf>
    <xf numFmtId="0" fontId="1" fillId="5" borderId="14" xfId="0" applyFont="1" applyFill="1" applyBorder="1" applyAlignment="1">
      <alignment horizontal="left" vertical="center"/>
    </xf>
    <xf numFmtId="0" fontId="1" fillId="5" borderId="15" xfId="0" applyFont="1" applyFill="1" applyBorder="1" applyAlignment="1">
      <alignment horizontal="left" vertical="center"/>
    </xf>
    <xf numFmtId="0" fontId="1" fillId="5" borderId="17" xfId="0" applyFont="1" applyFill="1" applyBorder="1" applyAlignment="1">
      <alignment horizontal="left" vertical="center"/>
    </xf>
    <xf numFmtId="0" fontId="1" fillId="5" borderId="19" xfId="0" applyFont="1" applyFill="1" applyBorder="1" applyAlignment="1">
      <alignment horizontal="left" vertical="center"/>
    </xf>
    <xf numFmtId="0" fontId="36" fillId="9" borderId="103" xfId="0" applyFont="1" applyFill="1" applyBorder="1" applyAlignment="1">
      <alignment horizontal="center" vertical="center"/>
    </xf>
    <xf numFmtId="0" fontId="36" fillId="9" borderId="104" xfId="0" applyFont="1" applyFill="1" applyBorder="1" applyAlignment="1">
      <alignment horizontal="center" vertical="center"/>
    </xf>
    <xf numFmtId="0" fontId="36" fillId="9" borderId="98" xfId="0" applyFont="1" applyFill="1" applyBorder="1" applyAlignment="1">
      <alignment horizontal="center" vertical="center"/>
    </xf>
    <xf numFmtId="0" fontId="1" fillId="5" borderId="24" xfId="0" applyFont="1" applyFill="1" applyBorder="1" applyAlignment="1">
      <alignment horizontal="left" vertical="center"/>
    </xf>
    <xf numFmtId="0" fontId="1" fillId="5" borderId="12" xfId="0" applyFont="1" applyFill="1" applyBorder="1" applyAlignment="1">
      <alignment horizontal="left" vertical="center"/>
    </xf>
    <xf numFmtId="0" fontId="1" fillId="5" borderId="13" xfId="0" applyFont="1" applyFill="1" applyBorder="1" applyAlignment="1">
      <alignment horizontal="left" vertical="center"/>
    </xf>
    <xf numFmtId="0" fontId="36" fillId="9" borderId="36" xfId="0" applyFont="1" applyFill="1" applyBorder="1" applyAlignment="1">
      <alignment horizontal="center" vertical="center"/>
    </xf>
    <xf numFmtId="0" fontId="36" fillId="9" borderId="0" xfId="0" applyFont="1" applyFill="1" applyBorder="1" applyAlignment="1">
      <alignment horizontal="center" vertical="center"/>
    </xf>
    <xf numFmtId="0" fontId="1" fillId="5" borderId="40" xfId="0" applyFont="1" applyFill="1" applyBorder="1" applyAlignment="1">
      <alignment horizontal="left" vertical="center"/>
    </xf>
    <xf numFmtId="0" fontId="1" fillId="5" borderId="41" xfId="0" applyFont="1" applyFill="1" applyBorder="1" applyAlignment="1">
      <alignment horizontal="left" vertical="center"/>
    </xf>
    <xf numFmtId="0" fontId="36" fillId="9" borderId="31" xfId="0" applyFont="1" applyFill="1" applyBorder="1" applyAlignment="1">
      <alignment horizontal="center" vertical="center"/>
    </xf>
    <xf numFmtId="0" fontId="36" fillId="9" borderId="96" xfId="0" applyFont="1" applyFill="1" applyBorder="1" applyAlignment="1">
      <alignment horizontal="center" vertical="center"/>
    </xf>
    <xf numFmtId="0" fontId="0" fillId="5" borderId="14" xfId="0" applyFill="1" applyBorder="1" applyAlignment="1">
      <alignment horizontal="left" vertical="center"/>
    </xf>
    <xf numFmtId="0" fontId="0" fillId="5" borderId="6" xfId="0" applyFill="1" applyBorder="1" applyAlignment="1">
      <alignment horizontal="left" vertical="center"/>
    </xf>
    <xf numFmtId="0" fontId="0" fillId="5" borderId="15" xfId="0" applyFill="1" applyBorder="1" applyAlignment="1">
      <alignment horizontal="left" vertical="center"/>
    </xf>
    <xf numFmtId="0" fontId="8" fillId="5" borderId="97" xfId="0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  <xf numFmtId="0" fontId="0" fillId="5" borderId="12" xfId="0" applyFill="1" applyBorder="1" applyAlignment="1">
      <alignment horizontal="left" vertical="center"/>
    </xf>
    <xf numFmtId="0" fontId="0" fillId="5" borderId="4" xfId="0" applyFill="1" applyBorder="1" applyAlignment="1">
      <alignment horizontal="left" vertical="center"/>
    </xf>
    <xf numFmtId="0" fontId="0" fillId="5" borderId="13" xfId="0" applyFill="1" applyBorder="1" applyAlignment="1">
      <alignment horizontal="left" vertical="center"/>
    </xf>
    <xf numFmtId="0" fontId="0" fillId="5" borderId="103" xfId="0" applyFill="1" applyBorder="1" applyAlignment="1">
      <alignment horizontal="left" vertical="center"/>
    </xf>
    <xf numFmtId="0" fontId="0" fillId="5" borderId="104" xfId="0" applyFill="1" applyBorder="1" applyAlignment="1">
      <alignment horizontal="left" vertical="center"/>
    </xf>
    <xf numFmtId="0" fontId="15" fillId="5" borderId="31" xfId="0" applyFont="1" applyFill="1" applyBorder="1" applyAlignment="1">
      <alignment horizontal="center" vertical="center" wrapText="1"/>
    </xf>
    <xf numFmtId="0" fontId="15" fillId="5" borderId="96" xfId="0" applyFont="1" applyFill="1" applyBorder="1" applyAlignment="1">
      <alignment horizontal="center" vertical="center" wrapText="1"/>
    </xf>
    <xf numFmtId="0" fontId="15" fillId="5" borderId="97" xfId="0" applyFont="1" applyFill="1" applyBorder="1" applyAlignment="1">
      <alignment horizontal="center" vertical="center" wrapText="1"/>
    </xf>
    <xf numFmtId="0" fontId="15" fillId="5" borderId="5" xfId="0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vertical="center" wrapText="1"/>
    </xf>
    <xf numFmtId="0" fontId="15" fillId="5" borderId="2" xfId="0" applyFont="1" applyFill="1" applyBorder="1" applyAlignment="1">
      <alignment horizontal="center" vertical="center" wrapText="1"/>
    </xf>
    <xf numFmtId="0" fontId="21" fillId="6" borderId="12" xfId="0" applyFont="1" applyFill="1" applyBorder="1" applyAlignment="1">
      <alignment horizontal="center" vertical="center" wrapText="1"/>
    </xf>
    <xf numFmtId="0" fontId="21" fillId="6" borderId="17" xfId="0" applyFont="1" applyFill="1" applyBorder="1" applyAlignment="1">
      <alignment horizontal="center" vertical="center" wrapText="1"/>
    </xf>
    <xf numFmtId="0" fontId="21" fillId="6" borderId="13" xfId="0" applyFont="1" applyFill="1" applyBorder="1" applyAlignment="1">
      <alignment horizontal="center" vertical="center" wrapText="1"/>
    </xf>
    <xf numFmtId="0" fontId="21" fillId="6" borderId="19" xfId="0" applyFont="1" applyFill="1" applyBorder="1" applyAlignment="1">
      <alignment horizontal="center" vertical="center" wrapText="1"/>
    </xf>
    <xf numFmtId="0" fontId="0" fillId="5" borderId="17" xfId="0" applyFill="1" applyBorder="1" applyAlignment="1">
      <alignment horizontal="left" vertical="center"/>
    </xf>
    <xf numFmtId="0" fontId="0" fillId="5" borderId="18" xfId="0" applyFill="1" applyBorder="1" applyAlignment="1">
      <alignment horizontal="left" vertical="center"/>
    </xf>
    <xf numFmtId="0" fontId="0" fillId="5" borderId="19" xfId="0" applyFill="1" applyBorder="1" applyAlignment="1">
      <alignment horizontal="left" vertical="center"/>
    </xf>
  </cellXfs>
  <cellStyles count="8">
    <cellStyle name="0,0_x000d__x000a_NA_x000d__x000a_" xfId="1"/>
    <cellStyle name="Гиперссылка" xfId="2" builtinId="8"/>
    <cellStyle name="Обычный" xfId="0" builtinId="0"/>
    <cellStyle name="Обычный 2" xfId="3"/>
    <cellStyle name="Обычный 2 2" xfId="4"/>
    <cellStyle name="Обычный 3" xfId="5"/>
    <cellStyle name="Обычный 4" xfId="6"/>
    <cellStyle name="Обычный 5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pn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pn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pn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png"/><Relationship Id="rId85" Type="http://schemas.openxmlformats.org/officeDocument/2006/relationships/image" Target="../media/image85.jpeg"/><Relationship Id="rId150" Type="http://schemas.openxmlformats.org/officeDocument/2006/relationships/image" Target="../media/image150.png"/><Relationship Id="rId171" Type="http://schemas.openxmlformats.org/officeDocument/2006/relationships/image" Target="../media/image171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png"/><Relationship Id="rId161" Type="http://schemas.openxmlformats.org/officeDocument/2006/relationships/image" Target="../media/image16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pn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72" Type="http://schemas.openxmlformats.org/officeDocument/2006/relationships/image" Target="../media/image172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pn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pn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pn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pn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pn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pn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pn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png"/><Relationship Id="rId166" Type="http://schemas.openxmlformats.org/officeDocument/2006/relationships/image" Target="../media/image166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7.jpeg"/><Relationship Id="rId13" Type="http://schemas.openxmlformats.org/officeDocument/2006/relationships/image" Target="../media/image152.png"/><Relationship Id="rId3" Type="http://schemas.openxmlformats.org/officeDocument/2006/relationships/image" Target="../media/image182.jpeg"/><Relationship Id="rId7" Type="http://schemas.openxmlformats.org/officeDocument/2006/relationships/image" Target="../media/image186.jpeg"/><Relationship Id="rId12" Type="http://schemas.openxmlformats.org/officeDocument/2006/relationships/image" Target="../media/image191.jpeg"/><Relationship Id="rId2" Type="http://schemas.openxmlformats.org/officeDocument/2006/relationships/image" Target="../media/image181.jpeg"/><Relationship Id="rId1" Type="http://schemas.openxmlformats.org/officeDocument/2006/relationships/image" Target="../media/image180.jpeg"/><Relationship Id="rId6" Type="http://schemas.openxmlformats.org/officeDocument/2006/relationships/image" Target="../media/image185.jpeg"/><Relationship Id="rId11" Type="http://schemas.openxmlformats.org/officeDocument/2006/relationships/image" Target="../media/image190.jpeg"/><Relationship Id="rId5" Type="http://schemas.openxmlformats.org/officeDocument/2006/relationships/image" Target="../media/image184.jpeg"/><Relationship Id="rId10" Type="http://schemas.openxmlformats.org/officeDocument/2006/relationships/image" Target="../media/image189.jpeg"/><Relationship Id="rId4" Type="http://schemas.openxmlformats.org/officeDocument/2006/relationships/image" Target="../media/image183.jpeg"/><Relationship Id="rId9" Type="http://schemas.openxmlformats.org/officeDocument/2006/relationships/image" Target="../media/image188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4.jpeg"/><Relationship Id="rId2" Type="http://schemas.openxmlformats.org/officeDocument/2006/relationships/image" Target="../media/image193.jpeg"/><Relationship Id="rId1" Type="http://schemas.openxmlformats.org/officeDocument/2006/relationships/image" Target="../media/image192.jpeg"/><Relationship Id="rId5" Type="http://schemas.openxmlformats.org/officeDocument/2006/relationships/image" Target="../media/image152.png"/><Relationship Id="rId4" Type="http://schemas.openxmlformats.org/officeDocument/2006/relationships/image" Target="../media/image195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3.jpeg"/><Relationship Id="rId13" Type="http://schemas.openxmlformats.org/officeDocument/2006/relationships/image" Target="../media/image208.jpeg"/><Relationship Id="rId18" Type="http://schemas.openxmlformats.org/officeDocument/2006/relationships/image" Target="../media/image213.jpeg"/><Relationship Id="rId3" Type="http://schemas.openxmlformats.org/officeDocument/2006/relationships/image" Target="../media/image198.jpeg"/><Relationship Id="rId21" Type="http://schemas.openxmlformats.org/officeDocument/2006/relationships/image" Target="../media/image216.png"/><Relationship Id="rId7" Type="http://schemas.openxmlformats.org/officeDocument/2006/relationships/image" Target="../media/image202.jpeg"/><Relationship Id="rId12" Type="http://schemas.openxmlformats.org/officeDocument/2006/relationships/image" Target="../media/image207.png"/><Relationship Id="rId17" Type="http://schemas.openxmlformats.org/officeDocument/2006/relationships/image" Target="../media/image212.jpeg"/><Relationship Id="rId2" Type="http://schemas.openxmlformats.org/officeDocument/2006/relationships/image" Target="../media/image197.jpeg"/><Relationship Id="rId16" Type="http://schemas.openxmlformats.org/officeDocument/2006/relationships/image" Target="../media/image211.jpeg"/><Relationship Id="rId20" Type="http://schemas.openxmlformats.org/officeDocument/2006/relationships/image" Target="../media/image215.jpeg"/><Relationship Id="rId1" Type="http://schemas.openxmlformats.org/officeDocument/2006/relationships/image" Target="../media/image196.jpeg"/><Relationship Id="rId6" Type="http://schemas.openxmlformats.org/officeDocument/2006/relationships/image" Target="../media/image201.jpeg"/><Relationship Id="rId11" Type="http://schemas.openxmlformats.org/officeDocument/2006/relationships/image" Target="../media/image206.jpeg"/><Relationship Id="rId5" Type="http://schemas.openxmlformats.org/officeDocument/2006/relationships/image" Target="../media/image200.jpeg"/><Relationship Id="rId15" Type="http://schemas.openxmlformats.org/officeDocument/2006/relationships/image" Target="../media/image210.png"/><Relationship Id="rId10" Type="http://schemas.openxmlformats.org/officeDocument/2006/relationships/image" Target="../media/image205.jpeg"/><Relationship Id="rId19" Type="http://schemas.openxmlformats.org/officeDocument/2006/relationships/image" Target="../media/image214.jpeg"/><Relationship Id="rId4" Type="http://schemas.openxmlformats.org/officeDocument/2006/relationships/image" Target="../media/image199.jpeg"/><Relationship Id="rId9" Type="http://schemas.openxmlformats.org/officeDocument/2006/relationships/image" Target="../media/image204.jpeg"/><Relationship Id="rId14" Type="http://schemas.openxmlformats.org/officeDocument/2006/relationships/image" Target="../media/image209.jpeg"/><Relationship Id="rId22" Type="http://schemas.openxmlformats.org/officeDocument/2006/relationships/image" Target="../media/image15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9.png"/><Relationship Id="rId2" Type="http://schemas.openxmlformats.org/officeDocument/2006/relationships/image" Target="../media/image218.jpeg"/><Relationship Id="rId1" Type="http://schemas.openxmlformats.org/officeDocument/2006/relationships/image" Target="../media/image217.jpeg"/><Relationship Id="rId6" Type="http://schemas.openxmlformats.org/officeDocument/2006/relationships/image" Target="../media/image221.jpeg"/><Relationship Id="rId5" Type="http://schemas.openxmlformats.org/officeDocument/2006/relationships/image" Target="../media/image220.jpeg"/><Relationship Id="rId4" Type="http://schemas.openxmlformats.org/officeDocument/2006/relationships/image" Target="../media/image15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3.png"/><Relationship Id="rId2" Type="http://schemas.openxmlformats.org/officeDocument/2006/relationships/image" Target="../media/image222.jpeg"/><Relationship Id="rId1" Type="http://schemas.openxmlformats.org/officeDocument/2006/relationships/image" Target="../media/image15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13</xdr:row>
      <xdr:rowOff>323850</xdr:rowOff>
    </xdr:from>
    <xdr:to>
      <xdr:col>1</xdr:col>
      <xdr:colOff>1504950</xdr:colOff>
      <xdr:row>17</xdr:row>
      <xdr:rowOff>85725</xdr:rowOff>
    </xdr:to>
    <xdr:pic>
      <xdr:nvPicPr>
        <xdr:cNvPr id="1439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524250"/>
          <a:ext cx="14382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25</xdr:row>
      <xdr:rowOff>9525</xdr:rowOff>
    </xdr:from>
    <xdr:to>
      <xdr:col>1</xdr:col>
      <xdr:colOff>1531374</xdr:colOff>
      <xdr:row>27</xdr:row>
      <xdr:rowOff>371475</xdr:rowOff>
    </xdr:to>
    <xdr:pic>
      <xdr:nvPicPr>
        <xdr:cNvPr id="143959" name="Рисунок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7924800"/>
          <a:ext cx="1493274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47626</xdr:colOff>
      <xdr:row>29</xdr:row>
      <xdr:rowOff>28575</xdr:rowOff>
    </xdr:from>
    <xdr:to>
      <xdr:col>1</xdr:col>
      <xdr:colOff>1533526</xdr:colOff>
      <xdr:row>31</xdr:row>
      <xdr:rowOff>368959</xdr:rowOff>
    </xdr:to>
    <xdr:pic>
      <xdr:nvPicPr>
        <xdr:cNvPr id="143960" name="Рисунок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9439275"/>
          <a:ext cx="1485900" cy="1121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40</xdr:row>
      <xdr:rowOff>19051</xdr:rowOff>
    </xdr:from>
    <xdr:to>
      <xdr:col>1</xdr:col>
      <xdr:colOff>1533526</xdr:colOff>
      <xdr:row>43</xdr:row>
      <xdr:rowOff>271116</xdr:rowOff>
    </xdr:to>
    <xdr:pic>
      <xdr:nvPicPr>
        <xdr:cNvPr id="143961" name="Рисунок 1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12620626"/>
          <a:ext cx="1504950" cy="1137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72</xdr:row>
      <xdr:rowOff>200024</xdr:rowOff>
    </xdr:from>
    <xdr:to>
      <xdr:col>1</xdr:col>
      <xdr:colOff>1553657</xdr:colOff>
      <xdr:row>76</xdr:row>
      <xdr:rowOff>152399</xdr:rowOff>
    </xdr:to>
    <xdr:pic>
      <xdr:nvPicPr>
        <xdr:cNvPr id="143962" name="Рисунок 1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9775149"/>
          <a:ext cx="1534607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96</xdr:row>
      <xdr:rowOff>9526</xdr:rowOff>
    </xdr:from>
    <xdr:to>
      <xdr:col>1</xdr:col>
      <xdr:colOff>1562100</xdr:colOff>
      <xdr:row>96</xdr:row>
      <xdr:rowOff>1166814</xdr:rowOff>
    </xdr:to>
    <xdr:pic>
      <xdr:nvPicPr>
        <xdr:cNvPr id="143963" name="Рисунок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4538901"/>
          <a:ext cx="1543050" cy="1157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107</xdr:row>
      <xdr:rowOff>38100</xdr:rowOff>
    </xdr:from>
    <xdr:to>
      <xdr:col>1</xdr:col>
      <xdr:colOff>1533287</xdr:colOff>
      <xdr:row>107</xdr:row>
      <xdr:rowOff>1152525</xdr:rowOff>
    </xdr:to>
    <xdr:pic>
      <xdr:nvPicPr>
        <xdr:cNvPr id="143964" name="Рисунок 13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50777775"/>
          <a:ext cx="1495187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142</xdr:row>
      <xdr:rowOff>9525</xdr:rowOff>
    </xdr:from>
    <xdr:to>
      <xdr:col>1</xdr:col>
      <xdr:colOff>1571625</xdr:colOff>
      <xdr:row>143</xdr:row>
      <xdr:rowOff>581025</xdr:rowOff>
    </xdr:to>
    <xdr:pic>
      <xdr:nvPicPr>
        <xdr:cNvPr id="143965" name="Рисунок 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53892450"/>
          <a:ext cx="1552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99</xdr:row>
      <xdr:rowOff>9525</xdr:rowOff>
    </xdr:from>
    <xdr:to>
      <xdr:col>1</xdr:col>
      <xdr:colOff>1571625</xdr:colOff>
      <xdr:row>101</xdr:row>
      <xdr:rowOff>381000</xdr:rowOff>
    </xdr:to>
    <xdr:pic>
      <xdr:nvPicPr>
        <xdr:cNvPr id="143966" name="Рисунок 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4938950"/>
          <a:ext cx="15525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108</xdr:row>
      <xdr:rowOff>19050</xdr:rowOff>
    </xdr:from>
    <xdr:to>
      <xdr:col>1</xdr:col>
      <xdr:colOff>1571625</xdr:colOff>
      <xdr:row>109</xdr:row>
      <xdr:rowOff>581025</xdr:rowOff>
    </xdr:to>
    <xdr:pic>
      <xdr:nvPicPr>
        <xdr:cNvPr id="143967" name="Рисунок 1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9691925"/>
          <a:ext cx="15525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104</xdr:row>
      <xdr:rowOff>19050</xdr:rowOff>
    </xdr:from>
    <xdr:to>
      <xdr:col>1</xdr:col>
      <xdr:colOff>1552576</xdr:colOff>
      <xdr:row>106</xdr:row>
      <xdr:rowOff>378663</xdr:rowOff>
    </xdr:to>
    <xdr:pic>
      <xdr:nvPicPr>
        <xdr:cNvPr id="143968" name="Рисунок 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49587150"/>
          <a:ext cx="1524000" cy="11406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93</xdr:row>
      <xdr:rowOff>28575</xdr:rowOff>
    </xdr:from>
    <xdr:to>
      <xdr:col>1</xdr:col>
      <xdr:colOff>1543050</xdr:colOff>
      <xdr:row>94</xdr:row>
      <xdr:rowOff>561975</xdr:rowOff>
    </xdr:to>
    <xdr:pic>
      <xdr:nvPicPr>
        <xdr:cNvPr id="143969" name="Рисунок 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3053000"/>
          <a:ext cx="151447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38101</xdr:colOff>
      <xdr:row>87</xdr:row>
      <xdr:rowOff>38101</xdr:rowOff>
    </xdr:from>
    <xdr:to>
      <xdr:col>1</xdr:col>
      <xdr:colOff>1524001</xdr:colOff>
      <xdr:row>87</xdr:row>
      <xdr:rowOff>1136375</xdr:rowOff>
    </xdr:to>
    <xdr:pic>
      <xdr:nvPicPr>
        <xdr:cNvPr id="143970" name="Рисунок 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38547676"/>
          <a:ext cx="1485900" cy="109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145</xdr:row>
      <xdr:rowOff>19050</xdr:rowOff>
    </xdr:from>
    <xdr:to>
      <xdr:col>1</xdr:col>
      <xdr:colOff>1504950</xdr:colOff>
      <xdr:row>145</xdr:row>
      <xdr:rowOff>1152525</xdr:rowOff>
    </xdr:to>
    <xdr:pic>
      <xdr:nvPicPr>
        <xdr:cNvPr id="143971" name="Рисунок 1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78362175"/>
          <a:ext cx="14097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110</xdr:row>
      <xdr:rowOff>19050</xdr:rowOff>
    </xdr:from>
    <xdr:to>
      <xdr:col>1</xdr:col>
      <xdr:colOff>1571625</xdr:colOff>
      <xdr:row>111</xdr:row>
      <xdr:rowOff>581025</xdr:rowOff>
    </xdr:to>
    <xdr:pic>
      <xdr:nvPicPr>
        <xdr:cNvPr id="143972" name="Рисунок 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50873025"/>
          <a:ext cx="15525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89</xdr:row>
      <xdr:rowOff>28575</xdr:rowOff>
    </xdr:from>
    <xdr:to>
      <xdr:col>1</xdr:col>
      <xdr:colOff>1552575</xdr:colOff>
      <xdr:row>89</xdr:row>
      <xdr:rowOff>1171575</xdr:rowOff>
    </xdr:to>
    <xdr:pic>
      <xdr:nvPicPr>
        <xdr:cNvPr id="143973" name="Рисунок 1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38100"/>
          <a:ext cx="15335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80</xdr:row>
      <xdr:rowOff>28575</xdr:rowOff>
    </xdr:from>
    <xdr:to>
      <xdr:col>1</xdr:col>
      <xdr:colOff>1524000</xdr:colOff>
      <xdr:row>82</xdr:row>
      <xdr:rowOff>352425</xdr:rowOff>
    </xdr:to>
    <xdr:pic>
      <xdr:nvPicPr>
        <xdr:cNvPr id="143974" name="Рисунок 1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4356675"/>
          <a:ext cx="14763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21</xdr:row>
      <xdr:rowOff>38100</xdr:rowOff>
    </xdr:from>
    <xdr:to>
      <xdr:col>1</xdr:col>
      <xdr:colOff>1514475</xdr:colOff>
      <xdr:row>23</xdr:row>
      <xdr:rowOff>342900</xdr:rowOff>
    </xdr:to>
    <xdr:pic>
      <xdr:nvPicPr>
        <xdr:cNvPr id="143975" name="Рисунок 1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457950"/>
          <a:ext cx="14478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33</xdr:row>
      <xdr:rowOff>152400</xdr:rowOff>
    </xdr:from>
    <xdr:to>
      <xdr:col>1</xdr:col>
      <xdr:colOff>1552575</xdr:colOff>
      <xdr:row>38</xdr:row>
      <xdr:rowOff>142875</xdr:rowOff>
    </xdr:to>
    <xdr:pic>
      <xdr:nvPicPr>
        <xdr:cNvPr id="143976" name="Рисунок 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1058525"/>
          <a:ext cx="15335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102</xdr:row>
      <xdr:rowOff>19050</xdr:rowOff>
    </xdr:from>
    <xdr:to>
      <xdr:col>1</xdr:col>
      <xdr:colOff>1558687</xdr:colOff>
      <xdr:row>103</xdr:row>
      <xdr:rowOff>561975</xdr:rowOff>
    </xdr:to>
    <xdr:pic>
      <xdr:nvPicPr>
        <xdr:cNvPr id="143977" name="Рисунок 2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8406050"/>
          <a:ext cx="1539637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45</xdr:row>
      <xdr:rowOff>19050</xdr:rowOff>
    </xdr:from>
    <xdr:to>
      <xdr:col>1</xdr:col>
      <xdr:colOff>1543050</xdr:colOff>
      <xdr:row>45</xdr:row>
      <xdr:rowOff>1152525</xdr:rowOff>
    </xdr:to>
    <xdr:pic>
      <xdr:nvPicPr>
        <xdr:cNvPr id="143978" name="Рисунок 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5354300"/>
          <a:ext cx="15335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51</xdr:row>
      <xdr:rowOff>38100</xdr:rowOff>
    </xdr:from>
    <xdr:to>
      <xdr:col>1</xdr:col>
      <xdr:colOff>1552575</xdr:colOff>
      <xdr:row>52</xdr:row>
      <xdr:rowOff>0</xdr:rowOff>
    </xdr:to>
    <xdr:pic>
      <xdr:nvPicPr>
        <xdr:cNvPr id="143979" name="Рисунок 37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0916900"/>
          <a:ext cx="15335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50</xdr:row>
      <xdr:rowOff>47625</xdr:rowOff>
    </xdr:from>
    <xdr:to>
      <xdr:col>1</xdr:col>
      <xdr:colOff>1533525</xdr:colOff>
      <xdr:row>50</xdr:row>
      <xdr:rowOff>1143000</xdr:rowOff>
    </xdr:to>
    <xdr:pic>
      <xdr:nvPicPr>
        <xdr:cNvPr id="143980" name="Рисунок 39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9773900"/>
          <a:ext cx="145732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97</xdr:row>
      <xdr:rowOff>19050</xdr:rowOff>
    </xdr:from>
    <xdr:to>
      <xdr:col>1</xdr:col>
      <xdr:colOff>1562100</xdr:colOff>
      <xdr:row>97</xdr:row>
      <xdr:rowOff>1162050</xdr:rowOff>
    </xdr:to>
    <xdr:pic>
      <xdr:nvPicPr>
        <xdr:cNvPr id="143981" name="fancybox-img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3443525"/>
          <a:ext cx="154305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86</xdr:row>
      <xdr:rowOff>19050</xdr:rowOff>
    </xdr:from>
    <xdr:to>
      <xdr:col>1</xdr:col>
      <xdr:colOff>1546329</xdr:colOff>
      <xdr:row>86</xdr:row>
      <xdr:rowOff>1162050</xdr:rowOff>
    </xdr:to>
    <xdr:pic>
      <xdr:nvPicPr>
        <xdr:cNvPr id="143982" name="Рисунок 37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7347525"/>
          <a:ext cx="1517754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46</xdr:row>
      <xdr:rowOff>19050</xdr:rowOff>
    </xdr:from>
    <xdr:to>
      <xdr:col>1</xdr:col>
      <xdr:colOff>1543050</xdr:colOff>
      <xdr:row>46</xdr:row>
      <xdr:rowOff>1152525</xdr:rowOff>
    </xdr:to>
    <xdr:pic>
      <xdr:nvPicPr>
        <xdr:cNvPr id="143983" name="Рисунок 32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6535400"/>
          <a:ext cx="15144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47</xdr:row>
      <xdr:rowOff>152400</xdr:rowOff>
    </xdr:from>
    <xdr:to>
      <xdr:col>1</xdr:col>
      <xdr:colOff>1371600</xdr:colOff>
      <xdr:row>47</xdr:row>
      <xdr:rowOff>1028700</xdr:rowOff>
    </xdr:to>
    <xdr:pic>
      <xdr:nvPicPr>
        <xdr:cNvPr id="143984" name="Рисунок 35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7973675"/>
          <a:ext cx="11811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140</xdr:row>
      <xdr:rowOff>19050</xdr:rowOff>
    </xdr:from>
    <xdr:to>
      <xdr:col>1</xdr:col>
      <xdr:colOff>1552575</xdr:colOff>
      <xdr:row>140</xdr:row>
      <xdr:rowOff>1166842</xdr:rowOff>
    </xdr:to>
    <xdr:pic>
      <xdr:nvPicPr>
        <xdr:cNvPr id="143985" name="Рисунок 1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75352275"/>
          <a:ext cx="1533525" cy="11477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57151</xdr:colOff>
      <xdr:row>78</xdr:row>
      <xdr:rowOff>28575</xdr:rowOff>
    </xdr:from>
    <xdr:to>
      <xdr:col>1</xdr:col>
      <xdr:colOff>1543051</xdr:colOff>
      <xdr:row>78</xdr:row>
      <xdr:rowOff>1154536</xdr:rowOff>
    </xdr:to>
    <xdr:pic>
      <xdr:nvPicPr>
        <xdr:cNvPr id="143986" name="Рисунок 1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32851725"/>
          <a:ext cx="1485900" cy="1125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84</xdr:row>
      <xdr:rowOff>38099</xdr:rowOff>
    </xdr:from>
    <xdr:to>
      <xdr:col>1</xdr:col>
      <xdr:colOff>1544451</xdr:colOff>
      <xdr:row>84</xdr:row>
      <xdr:rowOff>1152524</xdr:rowOff>
    </xdr:to>
    <xdr:pic>
      <xdr:nvPicPr>
        <xdr:cNvPr id="143987" name="fancybox-im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5861624"/>
          <a:ext cx="1496826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53</xdr:row>
      <xdr:rowOff>28575</xdr:rowOff>
    </xdr:from>
    <xdr:to>
      <xdr:col>1</xdr:col>
      <xdr:colOff>1543050</xdr:colOff>
      <xdr:row>55</xdr:row>
      <xdr:rowOff>363440</xdr:rowOff>
    </xdr:to>
    <xdr:pic>
      <xdr:nvPicPr>
        <xdr:cNvPr id="143988" name="Рисунок 1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3221950"/>
          <a:ext cx="1504950" cy="1115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56</xdr:row>
      <xdr:rowOff>19049</xdr:rowOff>
    </xdr:from>
    <xdr:to>
      <xdr:col>1</xdr:col>
      <xdr:colOff>1552835</xdr:colOff>
      <xdr:row>58</xdr:row>
      <xdr:rowOff>371474</xdr:rowOff>
    </xdr:to>
    <xdr:pic>
      <xdr:nvPicPr>
        <xdr:cNvPr id="143989" name="Рисунок 1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4383999"/>
          <a:ext cx="151473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59</xdr:row>
      <xdr:rowOff>19050</xdr:rowOff>
    </xdr:from>
    <xdr:to>
      <xdr:col>1</xdr:col>
      <xdr:colOff>1547304</xdr:colOff>
      <xdr:row>61</xdr:row>
      <xdr:rowOff>381000</xdr:rowOff>
    </xdr:to>
    <xdr:pic>
      <xdr:nvPicPr>
        <xdr:cNvPr id="143990" name="Рисунок 2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5555575"/>
          <a:ext cx="1509204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62</xdr:row>
      <xdr:rowOff>19050</xdr:rowOff>
    </xdr:from>
    <xdr:to>
      <xdr:col>1</xdr:col>
      <xdr:colOff>1562100</xdr:colOff>
      <xdr:row>64</xdr:row>
      <xdr:rowOff>379987</xdr:rowOff>
    </xdr:to>
    <xdr:pic>
      <xdr:nvPicPr>
        <xdr:cNvPr id="143991" name="Рисунок 3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6727150"/>
          <a:ext cx="1533525" cy="1141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65</xdr:row>
      <xdr:rowOff>38100</xdr:rowOff>
    </xdr:from>
    <xdr:to>
      <xdr:col>1</xdr:col>
      <xdr:colOff>1511300</xdr:colOff>
      <xdr:row>67</xdr:row>
      <xdr:rowOff>361950</xdr:rowOff>
    </xdr:to>
    <xdr:pic>
      <xdr:nvPicPr>
        <xdr:cNvPr id="143992" name="Рисунок 4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7917775"/>
          <a:ext cx="14732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68</xdr:row>
      <xdr:rowOff>19050</xdr:rowOff>
    </xdr:from>
    <xdr:to>
      <xdr:col>1</xdr:col>
      <xdr:colOff>1542588</xdr:colOff>
      <xdr:row>70</xdr:row>
      <xdr:rowOff>361950</xdr:rowOff>
    </xdr:to>
    <xdr:pic>
      <xdr:nvPicPr>
        <xdr:cNvPr id="143993" name="Рисунок 5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9070300"/>
          <a:ext cx="1494963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148</xdr:row>
      <xdr:rowOff>28575</xdr:rowOff>
    </xdr:from>
    <xdr:to>
      <xdr:col>1</xdr:col>
      <xdr:colOff>1524000</xdr:colOff>
      <xdr:row>150</xdr:row>
      <xdr:rowOff>361950</xdr:rowOff>
    </xdr:to>
    <xdr:pic>
      <xdr:nvPicPr>
        <xdr:cNvPr id="143994" name="Рисунок 1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57407175"/>
          <a:ext cx="14859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158</xdr:row>
      <xdr:rowOff>28575</xdr:rowOff>
    </xdr:from>
    <xdr:to>
      <xdr:col>1</xdr:col>
      <xdr:colOff>1485900</xdr:colOff>
      <xdr:row>159</xdr:row>
      <xdr:rowOff>561975</xdr:rowOff>
    </xdr:to>
    <xdr:pic>
      <xdr:nvPicPr>
        <xdr:cNvPr id="143995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9"/>
        <a:stretch/>
      </xdr:blipFill>
      <xdr:spPr bwMode="auto">
        <a:xfrm>
          <a:off x="104775" y="97335975"/>
          <a:ext cx="14097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123826</xdr:colOff>
      <xdr:row>160</xdr:row>
      <xdr:rowOff>28576</xdr:rowOff>
    </xdr:from>
    <xdr:to>
      <xdr:col>1</xdr:col>
      <xdr:colOff>1478093</xdr:colOff>
      <xdr:row>161</xdr:row>
      <xdr:rowOff>561976</xdr:rowOff>
    </xdr:to>
    <xdr:pic>
      <xdr:nvPicPr>
        <xdr:cNvPr id="143996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259"/>
        <a:stretch/>
      </xdr:blipFill>
      <xdr:spPr bwMode="auto">
        <a:xfrm>
          <a:off x="152401" y="98517076"/>
          <a:ext cx="1354267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47624</xdr:colOff>
      <xdr:row>163</xdr:row>
      <xdr:rowOff>28574</xdr:rowOff>
    </xdr:from>
    <xdr:to>
      <xdr:col>1</xdr:col>
      <xdr:colOff>1533525</xdr:colOff>
      <xdr:row>165</xdr:row>
      <xdr:rowOff>355195</xdr:rowOff>
    </xdr:to>
    <xdr:pic>
      <xdr:nvPicPr>
        <xdr:cNvPr id="143997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95" t="17117" r="8486" b="9009"/>
        <a:stretch/>
      </xdr:blipFill>
      <xdr:spPr bwMode="auto">
        <a:xfrm>
          <a:off x="76199" y="100022024"/>
          <a:ext cx="1485901" cy="1107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167</xdr:row>
      <xdr:rowOff>28575</xdr:rowOff>
    </xdr:from>
    <xdr:to>
      <xdr:col>1</xdr:col>
      <xdr:colOff>1466850</xdr:colOff>
      <xdr:row>169</xdr:row>
      <xdr:rowOff>364848</xdr:rowOff>
    </xdr:to>
    <xdr:pic>
      <xdr:nvPicPr>
        <xdr:cNvPr id="143998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08" t="15125" r="14466" b="5047"/>
        <a:stretch/>
      </xdr:blipFill>
      <xdr:spPr bwMode="auto">
        <a:xfrm>
          <a:off x="142875" y="101517450"/>
          <a:ext cx="1352550" cy="11173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170</xdr:row>
      <xdr:rowOff>104775</xdr:rowOff>
    </xdr:from>
    <xdr:to>
      <xdr:col>1</xdr:col>
      <xdr:colOff>1543050</xdr:colOff>
      <xdr:row>172</xdr:row>
      <xdr:rowOff>316823</xdr:rowOff>
    </xdr:to>
    <xdr:pic>
      <xdr:nvPicPr>
        <xdr:cNvPr id="143999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70" t="14754" r="12884" b="19672"/>
        <a:stretch/>
      </xdr:blipFill>
      <xdr:spPr bwMode="auto">
        <a:xfrm>
          <a:off x="57151" y="102765225"/>
          <a:ext cx="1514474" cy="9930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208</xdr:row>
      <xdr:rowOff>28575</xdr:rowOff>
    </xdr:from>
    <xdr:to>
      <xdr:col>1</xdr:col>
      <xdr:colOff>1419225</xdr:colOff>
      <xdr:row>208</xdr:row>
      <xdr:rowOff>1147182</xdr:rowOff>
    </xdr:to>
    <xdr:pic>
      <xdr:nvPicPr>
        <xdr:cNvPr id="144000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710"/>
        <a:stretch/>
      </xdr:blipFill>
      <xdr:spPr bwMode="auto">
        <a:xfrm>
          <a:off x="161925" y="141884400"/>
          <a:ext cx="1285875" cy="11186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104774</xdr:colOff>
      <xdr:row>209</xdr:row>
      <xdr:rowOff>28575</xdr:rowOff>
    </xdr:from>
    <xdr:to>
      <xdr:col>1</xdr:col>
      <xdr:colOff>1437488</xdr:colOff>
      <xdr:row>209</xdr:row>
      <xdr:rowOff>1143000</xdr:rowOff>
    </xdr:to>
    <xdr:pic>
      <xdr:nvPicPr>
        <xdr:cNvPr id="144001" name="Рисунок 51"/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652"/>
        <a:stretch/>
      </xdr:blipFill>
      <xdr:spPr bwMode="auto">
        <a:xfrm>
          <a:off x="133349" y="143065500"/>
          <a:ext cx="1332714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210</xdr:row>
      <xdr:rowOff>57150</xdr:rowOff>
    </xdr:from>
    <xdr:to>
      <xdr:col>1</xdr:col>
      <xdr:colOff>1563655</xdr:colOff>
      <xdr:row>210</xdr:row>
      <xdr:rowOff>1066800</xdr:rowOff>
    </xdr:to>
    <xdr:pic>
      <xdr:nvPicPr>
        <xdr:cNvPr id="144002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4035"/>
        <a:stretch/>
      </xdr:blipFill>
      <xdr:spPr bwMode="auto">
        <a:xfrm>
          <a:off x="57150" y="144275175"/>
          <a:ext cx="153508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211</xdr:row>
      <xdr:rowOff>66674</xdr:rowOff>
    </xdr:from>
    <xdr:to>
      <xdr:col>1</xdr:col>
      <xdr:colOff>1555069</xdr:colOff>
      <xdr:row>211</xdr:row>
      <xdr:rowOff>1076325</xdr:rowOff>
    </xdr:to>
    <xdr:pic>
      <xdr:nvPicPr>
        <xdr:cNvPr id="144003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619" b="15044"/>
        <a:stretch/>
      </xdr:blipFill>
      <xdr:spPr bwMode="auto">
        <a:xfrm>
          <a:off x="57150" y="145465799"/>
          <a:ext cx="1526494" cy="1009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213</xdr:row>
      <xdr:rowOff>28576</xdr:rowOff>
    </xdr:from>
    <xdr:to>
      <xdr:col>1</xdr:col>
      <xdr:colOff>1501352</xdr:colOff>
      <xdr:row>213</xdr:row>
      <xdr:rowOff>1143000</xdr:rowOff>
    </xdr:to>
    <xdr:pic>
      <xdr:nvPicPr>
        <xdr:cNvPr id="144004" name="Рисунок 55"/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711"/>
        <a:stretch/>
      </xdr:blipFill>
      <xdr:spPr bwMode="auto">
        <a:xfrm>
          <a:off x="85725" y="147789901"/>
          <a:ext cx="1444202" cy="1114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133349</xdr:colOff>
      <xdr:row>212</xdr:row>
      <xdr:rowOff>38101</xdr:rowOff>
    </xdr:from>
    <xdr:to>
      <xdr:col>1</xdr:col>
      <xdr:colOff>1466850</xdr:colOff>
      <xdr:row>212</xdr:row>
      <xdr:rowOff>1145767</xdr:rowOff>
    </xdr:to>
    <xdr:pic>
      <xdr:nvPicPr>
        <xdr:cNvPr id="144005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649"/>
        <a:stretch/>
      </xdr:blipFill>
      <xdr:spPr bwMode="auto">
        <a:xfrm>
          <a:off x="161924" y="146618326"/>
          <a:ext cx="1333501" cy="1107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28574</xdr:colOff>
      <xdr:row>214</xdr:row>
      <xdr:rowOff>38099</xdr:rowOff>
    </xdr:from>
    <xdr:to>
      <xdr:col>1</xdr:col>
      <xdr:colOff>1543049</xdr:colOff>
      <xdr:row>214</xdr:row>
      <xdr:rowOff>1036774</xdr:rowOff>
    </xdr:to>
    <xdr:pic>
      <xdr:nvPicPr>
        <xdr:cNvPr id="144006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333"/>
        <a:stretch/>
      </xdr:blipFill>
      <xdr:spPr bwMode="auto">
        <a:xfrm>
          <a:off x="57149" y="148980524"/>
          <a:ext cx="1514475" cy="99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247649</xdr:colOff>
      <xdr:row>215</xdr:row>
      <xdr:rowOff>28575</xdr:rowOff>
    </xdr:from>
    <xdr:to>
      <xdr:col>1</xdr:col>
      <xdr:colOff>1381124</xdr:colOff>
      <xdr:row>215</xdr:row>
      <xdr:rowOff>1138436</xdr:rowOff>
    </xdr:to>
    <xdr:pic>
      <xdr:nvPicPr>
        <xdr:cNvPr id="144007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315"/>
        <a:stretch/>
      </xdr:blipFill>
      <xdr:spPr bwMode="auto">
        <a:xfrm>
          <a:off x="276224" y="150152100"/>
          <a:ext cx="1133475" cy="1109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216</xdr:row>
      <xdr:rowOff>28575</xdr:rowOff>
    </xdr:from>
    <xdr:to>
      <xdr:col>1</xdr:col>
      <xdr:colOff>1536700</xdr:colOff>
      <xdr:row>216</xdr:row>
      <xdr:rowOff>1152525</xdr:rowOff>
    </xdr:to>
    <xdr:pic>
      <xdr:nvPicPr>
        <xdr:cNvPr id="144008" name="Рисунок 9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51333200"/>
          <a:ext cx="14986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217</xdr:row>
      <xdr:rowOff>47625</xdr:rowOff>
    </xdr:from>
    <xdr:to>
      <xdr:col>1</xdr:col>
      <xdr:colOff>1533525</xdr:colOff>
      <xdr:row>217</xdr:row>
      <xdr:rowOff>1123950</xdr:rowOff>
    </xdr:to>
    <xdr:pic>
      <xdr:nvPicPr>
        <xdr:cNvPr id="144009" name="Рисунок 11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52533350"/>
          <a:ext cx="14478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218</xdr:row>
      <xdr:rowOff>19050</xdr:rowOff>
    </xdr:from>
    <xdr:to>
      <xdr:col>1</xdr:col>
      <xdr:colOff>1543050</xdr:colOff>
      <xdr:row>218</xdr:row>
      <xdr:rowOff>1162050</xdr:rowOff>
    </xdr:to>
    <xdr:pic>
      <xdr:nvPicPr>
        <xdr:cNvPr id="144010" name="Рисунок 64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12937925"/>
          <a:ext cx="1524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151</xdr:row>
      <xdr:rowOff>114300</xdr:rowOff>
    </xdr:from>
    <xdr:to>
      <xdr:col>1</xdr:col>
      <xdr:colOff>1485900</xdr:colOff>
      <xdr:row>151</xdr:row>
      <xdr:rowOff>1018730</xdr:rowOff>
    </xdr:to>
    <xdr:pic>
      <xdr:nvPicPr>
        <xdr:cNvPr id="144011" name="Рисунок 5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90220800"/>
          <a:ext cx="1209675" cy="904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152</xdr:row>
      <xdr:rowOff>28575</xdr:rowOff>
    </xdr:from>
    <xdr:to>
      <xdr:col>1</xdr:col>
      <xdr:colOff>1504950</xdr:colOff>
      <xdr:row>152</xdr:row>
      <xdr:rowOff>1061022</xdr:rowOff>
    </xdr:to>
    <xdr:pic>
      <xdr:nvPicPr>
        <xdr:cNvPr id="144012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277" b="19445"/>
        <a:stretch/>
      </xdr:blipFill>
      <xdr:spPr bwMode="auto">
        <a:xfrm>
          <a:off x="85725" y="91182825"/>
          <a:ext cx="1447800" cy="1032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153</xdr:row>
      <xdr:rowOff>19049</xdr:rowOff>
    </xdr:from>
    <xdr:to>
      <xdr:col>1</xdr:col>
      <xdr:colOff>1492251</xdr:colOff>
      <xdr:row>153</xdr:row>
      <xdr:rowOff>1162050</xdr:rowOff>
    </xdr:to>
    <xdr:pic>
      <xdr:nvPicPr>
        <xdr:cNvPr id="144013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39" t="19834" r="21739" b="20661"/>
        <a:stretch/>
      </xdr:blipFill>
      <xdr:spPr bwMode="auto">
        <a:xfrm>
          <a:off x="76200" y="92278199"/>
          <a:ext cx="1444626" cy="1143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154</xdr:row>
      <xdr:rowOff>38100</xdr:rowOff>
    </xdr:from>
    <xdr:to>
      <xdr:col>1</xdr:col>
      <xdr:colOff>1495425</xdr:colOff>
      <xdr:row>154</xdr:row>
      <xdr:rowOff>1117600</xdr:rowOff>
    </xdr:to>
    <xdr:pic>
      <xdr:nvPicPr>
        <xdr:cNvPr id="144014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3" t="22123" r="23841" b="17699"/>
        <a:stretch/>
      </xdr:blipFill>
      <xdr:spPr bwMode="auto">
        <a:xfrm>
          <a:off x="142875" y="93487875"/>
          <a:ext cx="1381125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47624</xdr:colOff>
      <xdr:row>155</xdr:row>
      <xdr:rowOff>47624</xdr:rowOff>
    </xdr:from>
    <xdr:to>
      <xdr:col>1</xdr:col>
      <xdr:colOff>1565546</xdr:colOff>
      <xdr:row>155</xdr:row>
      <xdr:rowOff>1162050</xdr:rowOff>
    </xdr:to>
    <xdr:pic>
      <xdr:nvPicPr>
        <xdr:cNvPr id="144015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61" t="35346" r="27778" b="14654"/>
        <a:stretch/>
      </xdr:blipFill>
      <xdr:spPr bwMode="auto">
        <a:xfrm>
          <a:off x="76199" y="94649924"/>
          <a:ext cx="1517922" cy="1114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156</xdr:row>
      <xdr:rowOff>38100</xdr:rowOff>
    </xdr:from>
    <xdr:to>
      <xdr:col>1</xdr:col>
      <xdr:colOff>1552575</xdr:colOff>
      <xdr:row>156</xdr:row>
      <xdr:rowOff>1138768</xdr:rowOff>
    </xdr:to>
    <xdr:pic>
      <xdr:nvPicPr>
        <xdr:cNvPr id="144016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20354" r="20000" b="22123"/>
        <a:stretch/>
      </xdr:blipFill>
      <xdr:spPr bwMode="auto">
        <a:xfrm>
          <a:off x="57150" y="95850075"/>
          <a:ext cx="1524000" cy="11006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178</xdr:row>
      <xdr:rowOff>28576</xdr:rowOff>
    </xdr:from>
    <xdr:to>
      <xdr:col>1</xdr:col>
      <xdr:colOff>1411273</xdr:colOff>
      <xdr:row>178</xdr:row>
      <xdr:rowOff>1152526</xdr:rowOff>
    </xdr:to>
    <xdr:pic>
      <xdr:nvPicPr>
        <xdr:cNvPr id="144017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78" t="4348" r="14991" b="6087"/>
        <a:stretch/>
      </xdr:blipFill>
      <xdr:spPr bwMode="auto">
        <a:xfrm>
          <a:off x="228600" y="107308651"/>
          <a:ext cx="121124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179</xdr:row>
      <xdr:rowOff>38100</xdr:rowOff>
    </xdr:from>
    <xdr:to>
      <xdr:col>1</xdr:col>
      <xdr:colOff>1533525</xdr:colOff>
      <xdr:row>179</xdr:row>
      <xdr:rowOff>1152525</xdr:rowOff>
    </xdr:to>
    <xdr:pic>
      <xdr:nvPicPr>
        <xdr:cNvPr id="144018" name="Рисунок 2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08499275"/>
          <a:ext cx="14859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180</xdr:row>
      <xdr:rowOff>28575</xdr:rowOff>
    </xdr:from>
    <xdr:to>
      <xdr:col>1</xdr:col>
      <xdr:colOff>1544042</xdr:colOff>
      <xdr:row>180</xdr:row>
      <xdr:rowOff>1152525</xdr:rowOff>
    </xdr:to>
    <xdr:pic>
      <xdr:nvPicPr>
        <xdr:cNvPr id="144019" name="Рисунок 3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09670850"/>
          <a:ext cx="1486892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181</xdr:row>
      <xdr:rowOff>28575</xdr:rowOff>
    </xdr:from>
    <xdr:to>
      <xdr:col>1</xdr:col>
      <xdr:colOff>1533525</xdr:colOff>
      <xdr:row>181</xdr:row>
      <xdr:rowOff>1143000</xdr:rowOff>
    </xdr:to>
    <xdr:pic>
      <xdr:nvPicPr>
        <xdr:cNvPr id="144020" name="Рисунок 4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10851950"/>
          <a:ext cx="14859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182</xdr:row>
      <xdr:rowOff>28575</xdr:rowOff>
    </xdr:from>
    <xdr:to>
      <xdr:col>1</xdr:col>
      <xdr:colOff>1533306</xdr:colOff>
      <xdr:row>182</xdr:row>
      <xdr:rowOff>1152525</xdr:rowOff>
    </xdr:to>
    <xdr:pic>
      <xdr:nvPicPr>
        <xdr:cNvPr id="144021" name="Рисунок 5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12033050"/>
          <a:ext cx="1485681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38099</xdr:colOff>
      <xdr:row>183</xdr:row>
      <xdr:rowOff>28574</xdr:rowOff>
    </xdr:from>
    <xdr:to>
      <xdr:col>1</xdr:col>
      <xdr:colOff>1544672</xdr:colOff>
      <xdr:row>183</xdr:row>
      <xdr:rowOff>1152525</xdr:rowOff>
    </xdr:to>
    <xdr:pic>
      <xdr:nvPicPr>
        <xdr:cNvPr id="144022" name="Рисунок 1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4" y="113214149"/>
          <a:ext cx="1506573" cy="1123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133349</xdr:colOff>
      <xdr:row>184</xdr:row>
      <xdr:rowOff>104775</xdr:rowOff>
    </xdr:from>
    <xdr:to>
      <xdr:col>1</xdr:col>
      <xdr:colOff>1412420</xdr:colOff>
      <xdr:row>184</xdr:row>
      <xdr:rowOff>1057275</xdr:rowOff>
    </xdr:to>
    <xdr:pic>
      <xdr:nvPicPr>
        <xdr:cNvPr id="144023" name="Рисунок 2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4" y="114471450"/>
          <a:ext cx="1279071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57149</xdr:colOff>
      <xdr:row>185</xdr:row>
      <xdr:rowOff>28574</xdr:rowOff>
    </xdr:from>
    <xdr:to>
      <xdr:col>1</xdr:col>
      <xdr:colOff>1533524</xdr:colOff>
      <xdr:row>185</xdr:row>
      <xdr:rowOff>1135855</xdr:rowOff>
    </xdr:to>
    <xdr:pic>
      <xdr:nvPicPr>
        <xdr:cNvPr id="144024" name="Рисунок 3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4" y="115576349"/>
          <a:ext cx="1476375" cy="1107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57149</xdr:colOff>
      <xdr:row>186</xdr:row>
      <xdr:rowOff>28574</xdr:rowOff>
    </xdr:from>
    <xdr:to>
      <xdr:col>1</xdr:col>
      <xdr:colOff>1533524</xdr:colOff>
      <xdr:row>186</xdr:row>
      <xdr:rowOff>1142111</xdr:rowOff>
    </xdr:to>
    <xdr:pic>
      <xdr:nvPicPr>
        <xdr:cNvPr id="144025" name="Рисунок 4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4" y="116757449"/>
          <a:ext cx="1476375" cy="1113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187</xdr:row>
      <xdr:rowOff>28575</xdr:rowOff>
    </xdr:from>
    <xdr:to>
      <xdr:col>1</xdr:col>
      <xdr:colOff>1540772</xdr:colOff>
      <xdr:row>187</xdr:row>
      <xdr:rowOff>1152525</xdr:rowOff>
    </xdr:to>
    <xdr:pic>
      <xdr:nvPicPr>
        <xdr:cNvPr id="144026" name="Рисунок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17938550"/>
          <a:ext cx="1502672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188</xdr:row>
      <xdr:rowOff>28575</xdr:rowOff>
    </xdr:from>
    <xdr:to>
      <xdr:col>1</xdr:col>
      <xdr:colOff>1533525</xdr:colOff>
      <xdr:row>188</xdr:row>
      <xdr:rowOff>1143000</xdr:rowOff>
    </xdr:to>
    <xdr:pic>
      <xdr:nvPicPr>
        <xdr:cNvPr id="144027" name="Рисунок 6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19119650"/>
          <a:ext cx="14859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189</xdr:row>
      <xdr:rowOff>28574</xdr:rowOff>
    </xdr:from>
    <xdr:to>
      <xdr:col>1</xdr:col>
      <xdr:colOff>1550582</xdr:colOff>
      <xdr:row>189</xdr:row>
      <xdr:rowOff>1152525</xdr:rowOff>
    </xdr:to>
    <xdr:pic>
      <xdr:nvPicPr>
        <xdr:cNvPr id="144028" name="Рисунок 7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20300749"/>
          <a:ext cx="1502957" cy="1123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47624</xdr:colOff>
      <xdr:row>190</xdr:row>
      <xdr:rowOff>28574</xdr:rowOff>
    </xdr:from>
    <xdr:to>
      <xdr:col>1</xdr:col>
      <xdr:colOff>1543050</xdr:colOff>
      <xdr:row>190</xdr:row>
      <xdr:rowOff>1150143</xdr:rowOff>
    </xdr:to>
    <xdr:pic>
      <xdr:nvPicPr>
        <xdr:cNvPr id="144029" name="Рисунок 8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99" y="121481849"/>
          <a:ext cx="1495426" cy="11215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191</xdr:row>
      <xdr:rowOff>19049</xdr:rowOff>
    </xdr:from>
    <xdr:to>
      <xdr:col>1</xdr:col>
      <xdr:colOff>1545641</xdr:colOff>
      <xdr:row>191</xdr:row>
      <xdr:rowOff>1104900</xdr:rowOff>
    </xdr:to>
    <xdr:pic>
      <xdr:nvPicPr>
        <xdr:cNvPr id="14403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1" r="5418"/>
        <a:stretch/>
      </xdr:blipFill>
      <xdr:spPr bwMode="auto">
        <a:xfrm>
          <a:off x="66675" y="122653424"/>
          <a:ext cx="1507541" cy="1085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192</xdr:row>
      <xdr:rowOff>152399</xdr:rowOff>
    </xdr:from>
    <xdr:to>
      <xdr:col>1</xdr:col>
      <xdr:colOff>1552469</xdr:colOff>
      <xdr:row>192</xdr:row>
      <xdr:rowOff>1028700</xdr:rowOff>
    </xdr:to>
    <xdr:pic>
      <xdr:nvPicPr>
        <xdr:cNvPr id="14403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744" b="13223"/>
        <a:stretch/>
      </xdr:blipFill>
      <xdr:spPr bwMode="auto">
        <a:xfrm>
          <a:off x="57150" y="123967874"/>
          <a:ext cx="1523894" cy="876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193</xdr:row>
      <xdr:rowOff>190500</xdr:rowOff>
    </xdr:from>
    <xdr:to>
      <xdr:col>1</xdr:col>
      <xdr:colOff>1552575</xdr:colOff>
      <xdr:row>193</xdr:row>
      <xdr:rowOff>977484</xdr:rowOff>
    </xdr:to>
    <xdr:pic>
      <xdr:nvPicPr>
        <xdr:cNvPr id="14403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187" b="17583"/>
        <a:stretch/>
      </xdr:blipFill>
      <xdr:spPr bwMode="auto">
        <a:xfrm>
          <a:off x="57150" y="125187075"/>
          <a:ext cx="1524000" cy="786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28574</xdr:colOff>
      <xdr:row>194</xdr:row>
      <xdr:rowOff>66675</xdr:rowOff>
    </xdr:from>
    <xdr:to>
      <xdr:col>1</xdr:col>
      <xdr:colOff>1547415</xdr:colOff>
      <xdr:row>194</xdr:row>
      <xdr:rowOff>952500</xdr:rowOff>
    </xdr:to>
    <xdr:pic>
      <xdr:nvPicPr>
        <xdr:cNvPr id="14403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2019"/>
        <a:stretch/>
      </xdr:blipFill>
      <xdr:spPr bwMode="auto">
        <a:xfrm>
          <a:off x="57149" y="126244350"/>
          <a:ext cx="1518841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195</xdr:row>
      <xdr:rowOff>28575</xdr:rowOff>
    </xdr:from>
    <xdr:to>
      <xdr:col>1</xdr:col>
      <xdr:colOff>1554988</xdr:colOff>
      <xdr:row>195</xdr:row>
      <xdr:rowOff>990600</xdr:rowOff>
    </xdr:to>
    <xdr:pic>
      <xdr:nvPicPr>
        <xdr:cNvPr id="14403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730"/>
        <a:stretch/>
      </xdr:blipFill>
      <xdr:spPr bwMode="auto">
        <a:xfrm>
          <a:off x="57150" y="127387350"/>
          <a:ext cx="1526413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196</xdr:row>
      <xdr:rowOff>38100</xdr:rowOff>
    </xdr:from>
    <xdr:to>
      <xdr:col>1</xdr:col>
      <xdr:colOff>1537335</xdr:colOff>
      <xdr:row>196</xdr:row>
      <xdr:rowOff>895350</xdr:rowOff>
    </xdr:to>
    <xdr:pic>
      <xdr:nvPicPr>
        <xdr:cNvPr id="14403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4242"/>
        <a:stretch/>
      </xdr:blipFill>
      <xdr:spPr bwMode="auto">
        <a:xfrm>
          <a:off x="57150" y="128577975"/>
          <a:ext cx="150876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38099</xdr:colOff>
      <xdr:row>197</xdr:row>
      <xdr:rowOff>28574</xdr:rowOff>
    </xdr:from>
    <xdr:to>
      <xdr:col>1</xdr:col>
      <xdr:colOff>1531903</xdr:colOff>
      <xdr:row>197</xdr:row>
      <xdr:rowOff>1142999</xdr:rowOff>
    </xdr:to>
    <xdr:pic>
      <xdr:nvPicPr>
        <xdr:cNvPr id="144036" name="Рисунок 15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4" y="129749549"/>
          <a:ext cx="1493804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198</xdr:row>
      <xdr:rowOff>28575</xdr:rowOff>
    </xdr:from>
    <xdr:to>
      <xdr:col>1</xdr:col>
      <xdr:colOff>1544934</xdr:colOff>
      <xdr:row>198</xdr:row>
      <xdr:rowOff>1152525</xdr:rowOff>
    </xdr:to>
    <xdr:pic>
      <xdr:nvPicPr>
        <xdr:cNvPr id="144037" name="Рисунок 16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30930650"/>
          <a:ext cx="1506834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199</xdr:row>
      <xdr:rowOff>28574</xdr:rowOff>
    </xdr:from>
    <xdr:to>
      <xdr:col>1</xdr:col>
      <xdr:colOff>1529785</xdr:colOff>
      <xdr:row>199</xdr:row>
      <xdr:rowOff>1143000</xdr:rowOff>
    </xdr:to>
    <xdr:pic>
      <xdr:nvPicPr>
        <xdr:cNvPr id="144038" name="Рисунок 17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32111749"/>
          <a:ext cx="1472635" cy="1114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200</xdr:row>
      <xdr:rowOff>28575</xdr:rowOff>
    </xdr:from>
    <xdr:to>
      <xdr:col>1</xdr:col>
      <xdr:colOff>1543050</xdr:colOff>
      <xdr:row>200</xdr:row>
      <xdr:rowOff>1155891</xdr:rowOff>
    </xdr:to>
    <xdr:pic>
      <xdr:nvPicPr>
        <xdr:cNvPr id="144039" name="Рисунок 18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33292850"/>
          <a:ext cx="1514475" cy="1127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201</xdr:row>
      <xdr:rowOff>114301</xdr:rowOff>
    </xdr:from>
    <xdr:to>
      <xdr:col>1</xdr:col>
      <xdr:colOff>1543050</xdr:colOff>
      <xdr:row>201</xdr:row>
      <xdr:rowOff>1066801</xdr:rowOff>
    </xdr:to>
    <xdr:pic>
      <xdr:nvPicPr>
        <xdr:cNvPr id="14404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466"/>
        <a:stretch/>
      </xdr:blipFill>
      <xdr:spPr bwMode="auto">
        <a:xfrm>
          <a:off x="57150" y="134559676"/>
          <a:ext cx="15144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47624</xdr:colOff>
      <xdr:row>202</xdr:row>
      <xdr:rowOff>28575</xdr:rowOff>
    </xdr:from>
    <xdr:to>
      <xdr:col>1</xdr:col>
      <xdr:colOff>1529303</xdr:colOff>
      <xdr:row>202</xdr:row>
      <xdr:rowOff>1143000</xdr:rowOff>
    </xdr:to>
    <xdr:pic>
      <xdr:nvPicPr>
        <xdr:cNvPr id="144041" name="Рисунок 21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99" y="135655050"/>
          <a:ext cx="1481679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203</xdr:row>
      <xdr:rowOff>28575</xdr:rowOff>
    </xdr:from>
    <xdr:to>
      <xdr:col>1</xdr:col>
      <xdr:colOff>1428751</xdr:colOff>
      <xdr:row>203</xdr:row>
      <xdr:rowOff>1154885</xdr:rowOff>
    </xdr:to>
    <xdr:pic>
      <xdr:nvPicPr>
        <xdr:cNvPr id="144042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38" t="7438" r="19876" b="8265"/>
        <a:stretch/>
      </xdr:blipFill>
      <xdr:spPr bwMode="auto">
        <a:xfrm>
          <a:off x="209550" y="136836150"/>
          <a:ext cx="1247776" cy="1126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47626</xdr:colOff>
      <xdr:row>204</xdr:row>
      <xdr:rowOff>19051</xdr:rowOff>
    </xdr:from>
    <xdr:to>
      <xdr:col>1</xdr:col>
      <xdr:colOff>1537088</xdr:colOff>
      <xdr:row>204</xdr:row>
      <xdr:rowOff>1143001</xdr:rowOff>
    </xdr:to>
    <xdr:pic>
      <xdr:nvPicPr>
        <xdr:cNvPr id="144043" name="Рисунок 1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138007726"/>
          <a:ext cx="1489462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205</xdr:row>
      <xdr:rowOff>19051</xdr:rowOff>
    </xdr:from>
    <xdr:to>
      <xdr:col>1</xdr:col>
      <xdr:colOff>1539771</xdr:colOff>
      <xdr:row>205</xdr:row>
      <xdr:rowOff>1143001</xdr:rowOff>
    </xdr:to>
    <xdr:pic>
      <xdr:nvPicPr>
        <xdr:cNvPr id="144044" name="Рисунок 2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39188826"/>
          <a:ext cx="1501671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206</xdr:row>
      <xdr:rowOff>38100</xdr:rowOff>
    </xdr:from>
    <xdr:to>
      <xdr:col>1</xdr:col>
      <xdr:colOff>1527045</xdr:colOff>
      <xdr:row>206</xdr:row>
      <xdr:rowOff>1152525</xdr:rowOff>
    </xdr:to>
    <xdr:pic>
      <xdr:nvPicPr>
        <xdr:cNvPr id="144045" name="Рисунок 3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40388975"/>
          <a:ext cx="148894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229</xdr:row>
      <xdr:rowOff>28576</xdr:rowOff>
    </xdr:from>
    <xdr:to>
      <xdr:col>1</xdr:col>
      <xdr:colOff>1542893</xdr:colOff>
      <xdr:row>229</xdr:row>
      <xdr:rowOff>1152526</xdr:rowOff>
    </xdr:to>
    <xdr:pic>
      <xdr:nvPicPr>
        <xdr:cNvPr id="144046" name="Рисунок 1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64049076"/>
          <a:ext cx="1504793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230</xdr:row>
      <xdr:rowOff>28575</xdr:rowOff>
    </xdr:from>
    <xdr:to>
      <xdr:col>1</xdr:col>
      <xdr:colOff>1533525</xdr:colOff>
      <xdr:row>230</xdr:row>
      <xdr:rowOff>1154759</xdr:rowOff>
    </xdr:to>
    <xdr:pic>
      <xdr:nvPicPr>
        <xdr:cNvPr id="144047" name="Рисунок 2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65230175"/>
          <a:ext cx="1495425" cy="11261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231</xdr:row>
      <xdr:rowOff>28576</xdr:rowOff>
    </xdr:from>
    <xdr:to>
      <xdr:col>1</xdr:col>
      <xdr:colOff>1527433</xdr:colOff>
      <xdr:row>231</xdr:row>
      <xdr:rowOff>1143000</xdr:rowOff>
    </xdr:to>
    <xdr:pic>
      <xdr:nvPicPr>
        <xdr:cNvPr id="144048" name="Рисунок 3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66411276"/>
          <a:ext cx="1479808" cy="1114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232</xdr:row>
      <xdr:rowOff>28576</xdr:rowOff>
    </xdr:from>
    <xdr:to>
      <xdr:col>1</xdr:col>
      <xdr:colOff>1542893</xdr:colOff>
      <xdr:row>232</xdr:row>
      <xdr:rowOff>1152526</xdr:rowOff>
    </xdr:to>
    <xdr:pic>
      <xdr:nvPicPr>
        <xdr:cNvPr id="144049" name="Рисунок 4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67592376"/>
          <a:ext cx="1504793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233</xdr:row>
      <xdr:rowOff>28575</xdr:rowOff>
    </xdr:from>
    <xdr:to>
      <xdr:col>1</xdr:col>
      <xdr:colOff>1533525</xdr:colOff>
      <xdr:row>233</xdr:row>
      <xdr:rowOff>1154760</xdr:rowOff>
    </xdr:to>
    <xdr:pic>
      <xdr:nvPicPr>
        <xdr:cNvPr id="144050" name="Рисунок 5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68773475"/>
          <a:ext cx="1495425" cy="1126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238</xdr:row>
      <xdr:rowOff>28576</xdr:rowOff>
    </xdr:from>
    <xdr:to>
      <xdr:col>1</xdr:col>
      <xdr:colOff>1543050</xdr:colOff>
      <xdr:row>238</xdr:row>
      <xdr:rowOff>1159758</xdr:rowOff>
    </xdr:to>
    <xdr:pic>
      <xdr:nvPicPr>
        <xdr:cNvPr id="144051" name="Рисунок 1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73821726"/>
          <a:ext cx="1514475" cy="1131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239</xdr:row>
      <xdr:rowOff>19050</xdr:rowOff>
    </xdr:from>
    <xdr:to>
      <xdr:col>1</xdr:col>
      <xdr:colOff>1552576</xdr:colOff>
      <xdr:row>239</xdr:row>
      <xdr:rowOff>1159713</xdr:rowOff>
    </xdr:to>
    <xdr:pic>
      <xdr:nvPicPr>
        <xdr:cNvPr id="144052" name="Рисунок 2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174993300"/>
          <a:ext cx="1524000" cy="11406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240</xdr:row>
      <xdr:rowOff>19050</xdr:rowOff>
    </xdr:from>
    <xdr:to>
      <xdr:col>1</xdr:col>
      <xdr:colOff>1552576</xdr:colOff>
      <xdr:row>240</xdr:row>
      <xdr:rowOff>1159713</xdr:rowOff>
    </xdr:to>
    <xdr:pic>
      <xdr:nvPicPr>
        <xdr:cNvPr id="144053" name="Рисунок 3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176174400"/>
          <a:ext cx="1524000" cy="11406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241</xdr:row>
      <xdr:rowOff>19050</xdr:rowOff>
    </xdr:from>
    <xdr:to>
      <xdr:col>1</xdr:col>
      <xdr:colOff>1543050</xdr:colOff>
      <xdr:row>241</xdr:row>
      <xdr:rowOff>1162050</xdr:rowOff>
    </xdr:to>
    <xdr:pic>
      <xdr:nvPicPr>
        <xdr:cNvPr id="144054" name="Рисунок 4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36931400"/>
          <a:ext cx="1524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242</xdr:row>
      <xdr:rowOff>19050</xdr:rowOff>
    </xdr:from>
    <xdr:to>
      <xdr:col>1</xdr:col>
      <xdr:colOff>1555854</xdr:colOff>
      <xdr:row>242</xdr:row>
      <xdr:rowOff>1162050</xdr:rowOff>
    </xdr:to>
    <xdr:pic>
      <xdr:nvPicPr>
        <xdr:cNvPr id="144055" name="Рисунок 5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78536600"/>
          <a:ext cx="1517754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243</xdr:row>
      <xdr:rowOff>19050</xdr:rowOff>
    </xdr:from>
    <xdr:to>
      <xdr:col>1</xdr:col>
      <xdr:colOff>1533525</xdr:colOff>
      <xdr:row>243</xdr:row>
      <xdr:rowOff>1159581</xdr:rowOff>
    </xdr:to>
    <xdr:pic>
      <xdr:nvPicPr>
        <xdr:cNvPr id="144056" name="Рисунок 6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79717700"/>
          <a:ext cx="1514475" cy="1140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266</xdr:row>
      <xdr:rowOff>66675</xdr:rowOff>
    </xdr:from>
    <xdr:to>
      <xdr:col>1</xdr:col>
      <xdr:colOff>1501053</xdr:colOff>
      <xdr:row>266</xdr:row>
      <xdr:rowOff>1095375</xdr:rowOff>
    </xdr:to>
    <xdr:pic>
      <xdr:nvPicPr>
        <xdr:cNvPr id="144057" name="Рисунок 1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06073375"/>
          <a:ext cx="1367703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57149</xdr:colOff>
      <xdr:row>265</xdr:row>
      <xdr:rowOff>28574</xdr:rowOff>
    </xdr:from>
    <xdr:to>
      <xdr:col>1</xdr:col>
      <xdr:colOff>1533524</xdr:colOff>
      <xdr:row>265</xdr:row>
      <xdr:rowOff>1129599</xdr:rowOff>
    </xdr:to>
    <xdr:pic>
      <xdr:nvPicPr>
        <xdr:cNvPr id="144058" name="Рисунок 2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4" y="204854174"/>
          <a:ext cx="1476375" cy="110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19049</xdr:colOff>
      <xdr:row>267</xdr:row>
      <xdr:rowOff>304799</xdr:rowOff>
    </xdr:from>
    <xdr:to>
      <xdr:col>1</xdr:col>
      <xdr:colOff>1534766</xdr:colOff>
      <xdr:row>267</xdr:row>
      <xdr:rowOff>885825</xdr:rowOff>
    </xdr:to>
    <xdr:pic>
      <xdr:nvPicPr>
        <xdr:cNvPr id="144059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555" b="23333"/>
        <a:stretch/>
      </xdr:blipFill>
      <xdr:spPr bwMode="auto">
        <a:xfrm>
          <a:off x="47624" y="207492599"/>
          <a:ext cx="1515717" cy="58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268</xdr:row>
      <xdr:rowOff>47625</xdr:rowOff>
    </xdr:from>
    <xdr:to>
      <xdr:col>1</xdr:col>
      <xdr:colOff>1574800</xdr:colOff>
      <xdr:row>268</xdr:row>
      <xdr:rowOff>1143000</xdr:rowOff>
    </xdr:to>
    <xdr:pic>
      <xdr:nvPicPr>
        <xdr:cNvPr id="144060" name="Рисунок 4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08416525"/>
          <a:ext cx="14605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269</xdr:row>
      <xdr:rowOff>47625</xdr:rowOff>
    </xdr:from>
    <xdr:to>
      <xdr:col>1</xdr:col>
      <xdr:colOff>1545917</xdr:colOff>
      <xdr:row>269</xdr:row>
      <xdr:rowOff>1123950</xdr:rowOff>
    </xdr:to>
    <xdr:pic>
      <xdr:nvPicPr>
        <xdr:cNvPr id="144061" name="Рисунок 5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09597625"/>
          <a:ext cx="1431617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270</xdr:row>
      <xdr:rowOff>38099</xdr:rowOff>
    </xdr:from>
    <xdr:to>
      <xdr:col>1</xdr:col>
      <xdr:colOff>1532816</xdr:colOff>
      <xdr:row>270</xdr:row>
      <xdr:rowOff>1133474</xdr:rowOff>
    </xdr:to>
    <xdr:pic>
      <xdr:nvPicPr>
        <xdr:cNvPr id="144062" name="Рисунок 6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10769199"/>
          <a:ext cx="1456616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66674</xdr:colOff>
      <xdr:row>271</xdr:row>
      <xdr:rowOff>38099</xdr:rowOff>
    </xdr:from>
    <xdr:to>
      <xdr:col>1</xdr:col>
      <xdr:colOff>1537715</xdr:colOff>
      <xdr:row>271</xdr:row>
      <xdr:rowOff>1152524</xdr:rowOff>
    </xdr:to>
    <xdr:pic>
      <xdr:nvPicPr>
        <xdr:cNvPr id="144063" name="Рисунок 7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211950299"/>
          <a:ext cx="1471041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272</xdr:row>
      <xdr:rowOff>19050</xdr:rowOff>
    </xdr:from>
    <xdr:to>
      <xdr:col>1</xdr:col>
      <xdr:colOff>1543050</xdr:colOff>
      <xdr:row>272</xdr:row>
      <xdr:rowOff>1151092</xdr:rowOff>
    </xdr:to>
    <xdr:pic>
      <xdr:nvPicPr>
        <xdr:cNvPr id="144064" name="Рисунок 8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13112350"/>
          <a:ext cx="1504950" cy="11320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273</xdr:row>
      <xdr:rowOff>28575</xdr:rowOff>
    </xdr:from>
    <xdr:to>
      <xdr:col>1</xdr:col>
      <xdr:colOff>1543050</xdr:colOff>
      <xdr:row>273</xdr:row>
      <xdr:rowOff>1143001</xdr:rowOff>
    </xdr:to>
    <xdr:pic>
      <xdr:nvPicPr>
        <xdr:cNvPr id="144065" name="Рисунок 9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14302975"/>
          <a:ext cx="1485900" cy="1114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274</xdr:row>
      <xdr:rowOff>28574</xdr:rowOff>
    </xdr:from>
    <xdr:to>
      <xdr:col>1</xdr:col>
      <xdr:colOff>1545216</xdr:colOff>
      <xdr:row>274</xdr:row>
      <xdr:rowOff>1152525</xdr:rowOff>
    </xdr:to>
    <xdr:pic>
      <xdr:nvPicPr>
        <xdr:cNvPr id="144066" name="Рисунок 10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15484074"/>
          <a:ext cx="1507116" cy="1123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275</xdr:row>
      <xdr:rowOff>28574</xdr:rowOff>
    </xdr:from>
    <xdr:to>
      <xdr:col>1</xdr:col>
      <xdr:colOff>1533525</xdr:colOff>
      <xdr:row>275</xdr:row>
      <xdr:rowOff>1142999</xdr:rowOff>
    </xdr:to>
    <xdr:pic>
      <xdr:nvPicPr>
        <xdr:cNvPr id="144067" name="Рисунок 11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16665174"/>
          <a:ext cx="14859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276</xdr:row>
      <xdr:rowOff>38099</xdr:rowOff>
    </xdr:from>
    <xdr:to>
      <xdr:col>1</xdr:col>
      <xdr:colOff>1531144</xdr:colOff>
      <xdr:row>276</xdr:row>
      <xdr:rowOff>1133474</xdr:rowOff>
    </xdr:to>
    <xdr:pic>
      <xdr:nvPicPr>
        <xdr:cNvPr id="144068" name="Рисунок 12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17855799"/>
          <a:ext cx="1464469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283</xdr:row>
      <xdr:rowOff>219075</xdr:rowOff>
    </xdr:from>
    <xdr:to>
      <xdr:col>1</xdr:col>
      <xdr:colOff>1533525</xdr:colOff>
      <xdr:row>283</xdr:row>
      <xdr:rowOff>971550</xdr:rowOff>
    </xdr:to>
    <xdr:pic>
      <xdr:nvPicPr>
        <xdr:cNvPr id="144069" name="Рисунок 1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24589975"/>
          <a:ext cx="14859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284</xdr:row>
      <xdr:rowOff>85725</xdr:rowOff>
    </xdr:from>
    <xdr:to>
      <xdr:col>1</xdr:col>
      <xdr:colOff>1533525</xdr:colOff>
      <xdr:row>284</xdr:row>
      <xdr:rowOff>1071081</xdr:rowOff>
    </xdr:to>
    <xdr:pic>
      <xdr:nvPicPr>
        <xdr:cNvPr id="144070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30" r="10430"/>
        <a:stretch/>
      </xdr:blipFill>
      <xdr:spPr bwMode="auto">
        <a:xfrm>
          <a:off x="66675" y="225637725"/>
          <a:ext cx="1495425" cy="985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18</xdr:row>
      <xdr:rowOff>19050</xdr:rowOff>
    </xdr:from>
    <xdr:to>
      <xdr:col>1</xdr:col>
      <xdr:colOff>1524000</xdr:colOff>
      <xdr:row>19</xdr:row>
      <xdr:rowOff>571147</xdr:rowOff>
    </xdr:to>
    <xdr:pic>
      <xdr:nvPicPr>
        <xdr:cNvPr id="144071" name="Рисунок 1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933950"/>
          <a:ext cx="1504950" cy="1142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30285</xdr:colOff>
      <xdr:row>285</xdr:row>
      <xdr:rowOff>171450</xdr:rowOff>
    </xdr:from>
    <xdr:to>
      <xdr:col>1</xdr:col>
      <xdr:colOff>1543050</xdr:colOff>
      <xdr:row>285</xdr:row>
      <xdr:rowOff>895350</xdr:rowOff>
    </xdr:to>
    <xdr:pic>
      <xdr:nvPicPr>
        <xdr:cNvPr id="144072" name="Рисунок 1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0" y="226904550"/>
          <a:ext cx="151276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234</xdr:row>
      <xdr:rowOff>28575</xdr:rowOff>
    </xdr:from>
    <xdr:to>
      <xdr:col>1</xdr:col>
      <xdr:colOff>1390650</xdr:colOff>
      <xdr:row>234</xdr:row>
      <xdr:rowOff>1145198</xdr:rowOff>
    </xdr:to>
    <xdr:pic>
      <xdr:nvPicPr>
        <xdr:cNvPr id="144073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353" b="4413"/>
        <a:stretch/>
      </xdr:blipFill>
      <xdr:spPr bwMode="auto">
        <a:xfrm>
          <a:off x="209550" y="169954575"/>
          <a:ext cx="1209675" cy="11166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161926</xdr:colOff>
      <xdr:row>235</xdr:row>
      <xdr:rowOff>28576</xdr:rowOff>
    </xdr:from>
    <xdr:to>
      <xdr:col>1</xdr:col>
      <xdr:colOff>1381126</xdr:colOff>
      <xdr:row>235</xdr:row>
      <xdr:rowOff>1144014</xdr:rowOff>
    </xdr:to>
    <xdr:pic>
      <xdr:nvPicPr>
        <xdr:cNvPr id="144074" name="Рисунок 4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171135676"/>
          <a:ext cx="1219200" cy="1115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236</xdr:row>
      <xdr:rowOff>38100</xdr:rowOff>
    </xdr:from>
    <xdr:to>
      <xdr:col>1</xdr:col>
      <xdr:colOff>1419225</xdr:colOff>
      <xdr:row>236</xdr:row>
      <xdr:rowOff>1133475</xdr:rowOff>
    </xdr:to>
    <xdr:pic>
      <xdr:nvPicPr>
        <xdr:cNvPr id="144075" name="Рисунок 5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72326300"/>
          <a:ext cx="12573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47624</xdr:colOff>
      <xdr:row>278</xdr:row>
      <xdr:rowOff>38101</xdr:rowOff>
    </xdr:from>
    <xdr:to>
      <xdr:col>1</xdr:col>
      <xdr:colOff>1559591</xdr:colOff>
      <xdr:row>278</xdr:row>
      <xdr:rowOff>1143000</xdr:rowOff>
    </xdr:to>
    <xdr:pic>
      <xdr:nvPicPr>
        <xdr:cNvPr id="144076" name="Рисунок 6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99" y="219360751"/>
          <a:ext cx="1511967" cy="1104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9526</xdr:colOff>
      <xdr:row>279</xdr:row>
      <xdr:rowOff>28575</xdr:rowOff>
    </xdr:from>
    <xdr:to>
      <xdr:col>1</xdr:col>
      <xdr:colOff>1571626</xdr:colOff>
      <xdr:row>279</xdr:row>
      <xdr:rowOff>1156106</xdr:rowOff>
    </xdr:to>
    <xdr:pic>
      <xdr:nvPicPr>
        <xdr:cNvPr id="144077" name="Рисунок 7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220532325"/>
          <a:ext cx="1562100" cy="1127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85724</xdr:colOff>
      <xdr:row>280</xdr:row>
      <xdr:rowOff>28574</xdr:rowOff>
    </xdr:from>
    <xdr:to>
      <xdr:col>1</xdr:col>
      <xdr:colOff>1523999</xdr:colOff>
      <xdr:row>280</xdr:row>
      <xdr:rowOff>1160331</xdr:rowOff>
    </xdr:to>
    <xdr:pic>
      <xdr:nvPicPr>
        <xdr:cNvPr id="144078" name="Рисунок 8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99" y="221713424"/>
          <a:ext cx="1438275" cy="11317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281</xdr:row>
      <xdr:rowOff>57150</xdr:rowOff>
    </xdr:from>
    <xdr:to>
      <xdr:col>1</xdr:col>
      <xdr:colOff>1551645</xdr:colOff>
      <xdr:row>281</xdr:row>
      <xdr:rowOff>1133476</xdr:rowOff>
    </xdr:to>
    <xdr:pic>
      <xdr:nvPicPr>
        <xdr:cNvPr id="144079" name="Рисунок 9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22923100"/>
          <a:ext cx="1532595" cy="1076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428625</xdr:colOff>
      <xdr:row>220</xdr:row>
      <xdr:rowOff>28575</xdr:rowOff>
    </xdr:from>
    <xdr:to>
      <xdr:col>1</xdr:col>
      <xdr:colOff>1390650</xdr:colOff>
      <xdr:row>220</xdr:row>
      <xdr:rowOff>1070769</xdr:rowOff>
    </xdr:to>
    <xdr:pic>
      <xdr:nvPicPr>
        <xdr:cNvPr id="144080" name="Рисунок 1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55200350"/>
          <a:ext cx="962025" cy="10421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221</xdr:row>
      <xdr:rowOff>9525</xdr:rowOff>
    </xdr:from>
    <xdr:to>
      <xdr:col>1</xdr:col>
      <xdr:colOff>1409700</xdr:colOff>
      <xdr:row>221</xdr:row>
      <xdr:rowOff>1152525</xdr:rowOff>
    </xdr:to>
    <xdr:pic>
      <xdr:nvPicPr>
        <xdr:cNvPr id="144081" name="Рисунок 2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5547775"/>
          <a:ext cx="12096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222</xdr:row>
      <xdr:rowOff>28575</xdr:rowOff>
    </xdr:from>
    <xdr:to>
      <xdr:col>1</xdr:col>
      <xdr:colOff>1476375</xdr:colOff>
      <xdr:row>222</xdr:row>
      <xdr:rowOff>1247775</xdr:rowOff>
    </xdr:to>
    <xdr:pic>
      <xdr:nvPicPr>
        <xdr:cNvPr id="144082" name="Рисунок 3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6738400"/>
          <a:ext cx="127635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19049</xdr:colOff>
      <xdr:row>223</xdr:row>
      <xdr:rowOff>28574</xdr:rowOff>
    </xdr:from>
    <xdr:to>
      <xdr:col>1</xdr:col>
      <xdr:colOff>1566874</xdr:colOff>
      <xdr:row>223</xdr:row>
      <xdr:rowOff>800100</xdr:rowOff>
    </xdr:to>
    <xdr:pic>
      <xdr:nvPicPr>
        <xdr:cNvPr id="144083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866"/>
        <a:stretch/>
      </xdr:blipFill>
      <xdr:spPr bwMode="auto">
        <a:xfrm>
          <a:off x="47624" y="158753174"/>
          <a:ext cx="1547825" cy="771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180974</xdr:colOff>
      <xdr:row>224</xdr:row>
      <xdr:rowOff>28574</xdr:rowOff>
    </xdr:from>
    <xdr:to>
      <xdr:col>1</xdr:col>
      <xdr:colOff>1428750</xdr:colOff>
      <xdr:row>224</xdr:row>
      <xdr:rowOff>968075</xdr:rowOff>
    </xdr:to>
    <xdr:pic>
      <xdr:nvPicPr>
        <xdr:cNvPr id="144084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85" t="14000" r="20001" b="22000"/>
        <a:stretch/>
      </xdr:blipFill>
      <xdr:spPr bwMode="auto">
        <a:xfrm>
          <a:off x="209549" y="159781874"/>
          <a:ext cx="1247776" cy="939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225</xdr:row>
      <xdr:rowOff>47625</xdr:rowOff>
    </xdr:from>
    <xdr:to>
      <xdr:col>1</xdr:col>
      <xdr:colOff>1485900</xdr:colOff>
      <xdr:row>225</xdr:row>
      <xdr:rowOff>1123950</xdr:rowOff>
    </xdr:to>
    <xdr:pic>
      <xdr:nvPicPr>
        <xdr:cNvPr id="144085" name="Рисунок 6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20053100"/>
          <a:ext cx="12858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226</xdr:row>
      <xdr:rowOff>66675</xdr:rowOff>
    </xdr:from>
    <xdr:to>
      <xdr:col>1</xdr:col>
      <xdr:colOff>1238250</xdr:colOff>
      <xdr:row>226</xdr:row>
      <xdr:rowOff>885825</xdr:rowOff>
    </xdr:to>
    <xdr:pic>
      <xdr:nvPicPr>
        <xdr:cNvPr id="144086" name="Рисунок 7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1215150"/>
          <a:ext cx="10572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227</xdr:row>
      <xdr:rowOff>38100</xdr:rowOff>
    </xdr:from>
    <xdr:to>
      <xdr:col>1</xdr:col>
      <xdr:colOff>1314450</xdr:colOff>
      <xdr:row>227</xdr:row>
      <xdr:rowOff>857250</xdr:rowOff>
    </xdr:to>
    <xdr:pic>
      <xdr:nvPicPr>
        <xdr:cNvPr id="144087" name="Рисунок 8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22100975"/>
          <a:ext cx="11525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244</xdr:row>
      <xdr:rowOff>76200</xdr:rowOff>
    </xdr:from>
    <xdr:to>
      <xdr:col>1</xdr:col>
      <xdr:colOff>1571625</xdr:colOff>
      <xdr:row>244</xdr:row>
      <xdr:rowOff>1095375</xdr:rowOff>
    </xdr:to>
    <xdr:pic>
      <xdr:nvPicPr>
        <xdr:cNvPr id="144088" name="Рисунок 1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80955950"/>
          <a:ext cx="15525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245</xdr:row>
      <xdr:rowOff>19050</xdr:rowOff>
    </xdr:from>
    <xdr:to>
      <xdr:col>1</xdr:col>
      <xdr:colOff>1552575</xdr:colOff>
      <xdr:row>245</xdr:row>
      <xdr:rowOff>1171575</xdr:rowOff>
    </xdr:to>
    <xdr:pic>
      <xdr:nvPicPr>
        <xdr:cNvPr id="144089" name="Рисунок 2"/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41579600"/>
          <a:ext cx="15335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246</xdr:row>
      <xdr:rowOff>28575</xdr:rowOff>
    </xdr:from>
    <xdr:to>
      <xdr:col>1</xdr:col>
      <xdr:colOff>1530246</xdr:colOff>
      <xdr:row>246</xdr:row>
      <xdr:rowOff>1152525</xdr:rowOff>
    </xdr:to>
    <xdr:pic>
      <xdr:nvPicPr>
        <xdr:cNvPr id="144090" name="Рисунок 3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83270525"/>
          <a:ext cx="1501671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247</xdr:row>
      <xdr:rowOff>19050</xdr:rowOff>
    </xdr:from>
    <xdr:to>
      <xdr:col>1</xdr:col>
      <xdr:colOff>1552575</xdr:colOff>
      <xdr:row>247</xdr:row>
      <xdr:rowOff>1171575</xdr:rowOff>
    </xdr:to>
    <xdr:pic>
      <xdr:nvPicPr>
        <xdr:cNvPr id="144091" name="Рисунок 4"/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43970375"/>
          <a:ext cx="15335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248</xdr:row>
      <xdr:rowOff>9525</xdr:rowOff>
    </xdr:from>
    <xdr:to>
      <xdr:col>1</xdr:col>
      <xdr:colOff>1543050</xdr:colOff>
      <xdr:row>248</xdr:row>
      <xdr:rowOff>1152525</xdr:rowOff>
    </xdr:to>
    <xdr:pic>
      <xdr:nvPicPr>
        <xdr:cNvPr id="144092" name="Рисунок 5"/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45151475"/>
          <a:ext cx="1524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249</xdr:row>
      <xdr:rowOff>28575</xdr:rowOff>
    </xdr:from>
    <xdr:to>
      <xdr:col>1</xdr:col>
      <xdr:colOff>1543050</xdr:colOff>
      <xdr:row>249</xdr:row>
      <xdr:rowOff>1162108</xdr:rowOff>
    </xdr:to>
    <xdr:pic>
      <xdr:nvPicPr>
        <xdr:cNvPr id="144093" name="Рисунок 6"/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86813825"/>
          <a:ext cx="1514475" cy="11335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250</xdr:row>
      <xdr:rowOff>28575</xdr:rowOff>
    </xdr:from>
    <xdr:to>
      <xdr:col>1</xdr:col>
      <xdr:colOff>1530558</xdr:colOff>
      <xdr:row>250</xdr:row>
      <xdr:rowOff>1152525</xdr:rowOff>
    </xdr:to>
    <xdr:pic>
      <xdr:nvPicPr>
        <xdr:cNvPr id="144094" name="Рисунок 7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87994925"/>
          <a:ext cx="149245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251</xdr:row>
      <xdr:rowOff>28575</xdr:rowOff>
    </xdr:from>
    <xdr:to>
      <xdr:col>1</xdr:col>
      <xdr:colOff>1555488</xdr:colOff>
      <xdr:row>251</xdr:row>
      <xdr:rowOff>1162050</xdr:rowOff>
    </xdr:to>
    <xdr:pic>
      <xdr:nvPicPr>
        <xdr:cNvPr id="144095" name="Рисунок 8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89176025"/>
          <a:ext cx="1526913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38101</xdr:colOff>
      <xdr:row>252</xdr:row>
      <xdr:rowOff>38100</xdr:rowOff>
    </xdr:from>
    <xdr:to>
      <xdr:col>1</xdr:col>
      <xdr:colOff>1504951</xdr:colOff>
      <xdr:row>252</xdr:row>
      <xdr:rowOff>1140515</xdr:rowOff>
    </xdr:to>
    <xdr:pic>
      <xdr:nvPicPr>
        <xdr:cNvPr id="144096" name="Рисунок 9"/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190366650"/>
          <a:ext cx="1466850" cy="1102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253</xdr:row>
      <xdr:rowOff>28575</xdr:rowOff>
    </xdr:from>
    <xdr:to>
      <xdr:col>1</xdr:col>
      <xdr:colOff>1533525</xdr:colOff>
      <xdr:row>253</xdr:row>
      <xdr:rowOff>1154759</xdr:rowOff>
    </xdr:to>
    <xdr:pic>
      <xdr:nvPicPr>
        <xdr:cNvPr id="144097" name="Рисунок 10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91538225"/>
          <a:ext cx="1495425" cy="11261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47626</xdr:colOff>
      <xdr:row>254</xdr:row>
      <xdr:rowOff>38100</xdr:rowOff>
    </xdr:from>
    <xdr:to>
      <xdr:col>1</xdr:col>
      <xdr:colOff>1533526</xdr:colOff>
      <xdr:row>254</xdr:row>
      <xdr:rowOff>1150246</xdr:rowOff>
    </xdr:to>
    <xdr:pic>
      <xdr:nvPicPr>
        <xdr:cNvPr id="144098" name="Рисунок 11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192728850"/>
          <a:ext cx="1485900" cy="11121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38101</xdr:colOff>
      <xdr:row>255</xdr:row>
      <xdr:rowOff>28575</xdr:rowOff>
    </xdr:from>
    <xdr:to>
      <xdr:col>1</xdr:col>
      <xdr:colOff>1543051</xdr:colOff>
      <xdr:row>255</xdr:row>
      <xdr:rowOff>1159624</xdr:rowOff>
    </xdr:to>
    <xdr:pic>
      <xdr:nvPicPr>
        <xdr:cNvPr id="144099" name="Рисунок 12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193900425"/>
          <a:ext cx="1504950" cy="1131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256</xdr:row>
      <xdr:rowOff>28575</xdr:rowOff>
    </xdr:from>
    <xdr:to>
      <xdr:col>1</xdr:col>
      <xdr:colOff>1543206</xdr:colOff>
      <xdr:row>256</xdr:row>
      <xdr:rowOff>1162050</xdr:rowOff>
    </xdr:to>
    <xdr:pic>
      <xdr:nvPicPr>
        <xdr:cNvPr id="144100" name="Рисунок 13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95081525"/>
          <a:ext cx="1505106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257</xdr:row>
      <xdr:rowOff>19050</xdr:rowOff>
    </xdr:from>
    <xdr:to>
      <xdr:col>1</xdr:col>
      <xdr:colOff>1543206</xdr:colOff>
      <xdr:row>257</xdr:row>
      <xdr:rowOff>1152525</xdr:rowOff>
    </xdr:to>
    <xdr:pic>
      <xdr:nvPicPr>
        <xdr:cNvPr id="144101" name="Рисунок 14"/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96253100"/>
          <a:ext cx="1505106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258</xdr:row>
      <xdr:rowOff>19050</xdr:rowOff>
    </xdr:from>
    <xdr:to>
      <xdr:col>1</xdr:col>
      <xdr:colOff>1543050</xdr:colOff>
      <xdr:row>258</xdr:row>
      <xdr:rowOff>1162050</xdr:rowOff>
    </xdr:to>
    <xdr:pic>
      <xdr:nvPicPr>
        <xdr:cNvPr id="144102" name="Рисунок 15"/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57133925"/>
          <a:ext cx="1524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259</xdr:row>
      <xdr:rowOff>19050</xdr:rowOff>
    </xdr:from>
    <xdr:to>
      <xdr:col>1</xdr:col>
      <xdr:colOff>1552575</xdr:colOff>
      <xdr:row>259</xdr:row>
      <xdr:rowOff>1166754</xdr:rowOff>
    </xdr:to>
    <xdr:pic>
      <xdr:nvPicPr>
        <xdr:cNvPr id="144103" name="Рисунок 16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98615300"/>
          <a:ext cx="1524000" cy="1147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260</xdr:row>
      <xdr:rowOff>19050</xdr:rowOff>
    </xdr:from>
    <xdr:to>
      <xdr:col>1</xdr:col>
      <xdr:colOff>1562100</xdr:colOff>
      <xdr:row>260</xdr:row>
      <xdr:rowOff>1173927</xdr:rowOff>
    </xdr:to>
    <xdr:pic>
      <xdr:nvPicPr>
        <xdr:cNvPr id="144104" name="Рисунок 17"/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99796400"/>
          <a:ext cx="1533525" cy="11548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38099</xdr:colOff>
      <xdr:row>261</xdr:row>
      <xdr:rowOff>28575</xdr:rowOff>
    </xdr:from>
    <xdr:to>
      <xdr:col>1</xdr:col>
      <xdr:colOff>1533524</xdr:colOff>
      <xdr:row>261</xdr:row>
      <xdr:rowOff>1154759</xdr:rowOff>
    </xdr:to>
    <xdr:pic>
      <xdr:nvPicPr>
        <xdr:cNvPr id="144105" name="Рисунок 18"/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4" y="200987025"/>
          <a:ext cx="1495425" cy="11261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262</xdr:row>
      <xdr:rowOff>19050</xdr:rowOff>
    </xdr:from>
    <xdr:to>
      <xdr:col>1</xdr:col>
      <xdr:colOff>1546329</xdr:colOff>
      <xdr:row>262</xdr:row>
      <xdr:rowOff>1162050</xdr:rowOff>
    </xdr:to>
    <xdr:pic>
      <xdr:nvPicPr>
        <xdr:cNvPr id="144106" name="Рисунок 19"/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02158600"/>
          <a:ext cx="1517754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263</xdr:row>
      <xdr:rowOff>19050</xdr:rowOff>
    </xdr:from>
    <xdr:to>
      <xdr:col>1</xdr:col>
      <xdr:colOff>1555698</xdr:colOff>
      <xdr:row>263</xdr:row>
      <xdr:rowOff>1162050</xdr:rowOff>
    </xdr:to>
    <xdr:pic>
      <xdr:nvPicPr>
        <xdr:cNvPr id="144107" name="Рисунок 20"/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03339700"/>
          <a:ext cx="1527123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91</xdr:row>
      <xdr:rowOff>28575</xdr:rowOff>
    </xdr:from>
    <xdr:to>
      <xdr:col>1</xdr:col>
      <xdr:colOff>1515904</xdr:colOff>
      <xdr:row>91</xdr:row>
      <xdr:rowOff>1133475</xdr:rowOff>
    </xdr:to>
    <xdr:pic>
      <xdr:nvPicPr>
        <xdr:cNvPr id="144108" name="Рисунок 1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1548050"/>
          <a:ext cx="1477804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</xdr:row>
      <xdr:rowOff>66675</xdr:rowOff>
    </xdr:from>
    <xdr:to>
      <xdr:col>2</xdr:col>
      <xdr:colOff>1990725</xdr:colOff>
      <xdr:row>5</xdr:row>
      <xdr:rowOff>142875</xdr:rowOff>
    </xdr:to>
    <xdr:pic>
      <xdr:nvPicPr>
        <xdr:cNvPr id="144109" name="Рисунок 1"/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5250"/>
          <a:ext cx="34956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38099</xdr:colOff>
      <xdr:row>48</xdr:row>
      <xdr:rowOff>85725</xdr:rowOff>
    </xdr:from>
    <xdr:to>
      <xdr:col>1</xdr:col>
      <xdr:colOff>1551516</xdr:colOff>
      <xdr:row>48</xdr:row>
      <xdr:rowOff>1076325</xdr:rowOff>
    </xdr:to>
    <xdr:pic>
      <xdr:nvPicPr>
        <xdr:cNvPr id="155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52" t="16037" r="4888" b="16037"/>
        <a:stretch/>
      </xdr:blipFill>
      <xdr:spPr bwMode="auto">
        <a:xfrm>
          <a:off x="66674" y="19088100"/>
          <a:ext cx="1513417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113</xdr:row>
      <xdr:rowOff>190500</xdr:rowOff>
    </xdr:from>
    <xdr:to>
      <xdr:col>1</xdr:col>
      <xdr:colOff>1529655</xdr:colOff>
      <xdr:row>113</xdr:row>
      <xdr:rowOff>971550</xdr:rowOff>
    </xdr:to>
    <xdr:pic>
      <xdr:nvPicPr>
        <xdr:cNvPr id="156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28" b="13954"/>
        <a:stretch/>
      </xdr:blipFill>
      <xdr:spPr bwMode="auto">
        <a:xfrm>
          <a:off x="57150" y="52873275"/>
          <a:ext cx="150108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114</xdr:row>
      <xdr:rowOff>28575</xdr:rowOff>
    </xdr:from>
    <xdr:to>
      <xdr:col>1</xdr:col>
      <xdr:colOff>1514475</xdr:colOff>
      <xdr:row>114</xdr:row>
      <xdr:rowOff>1141441</xdr:rowOff>
    </xdr:to>
    <xdr:pic>
      <xdr:nvPicPr>
        <xdr:cNvPr id="158" name="Рисунок 3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3882925"/>
          <a:ext cx="1457325" cy="1112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314326</xdr:colOff>
      <xdr:row>115</xdr:row>
      <xdr:rowOff>28575</xdr:rowOff>
    </xdr:from>
    <xdr:to>
      <xdr:col>1</xdr:col>
      <xdr:colOff>1285876</xdr:colOff>
      <xdr:row>115</xdr:row>
      <xdr:rowOff>1127244</xdr:rowOff>
    </xdr:to>
    <xdr:pic>
      <xdr:nvPicPr>
        <xdr:cNvPr id="159" name="Рисунок 4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1" y="55054500"/>
          <a:ext cx="971550" cy="10986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28574</xdr:colOff>
      <xdr:row>116</xdr:row>
      <xdr:rowOff>28575</xdr:rowOff>
    </xdr:from>
    <xdr:to>
      <xdr:col>1</xdr:col>
      <xdr:colOff>1552575</xdr:colOff>
      <xdr:row>116</xdr:row>
      <xdr:rowOff>1142061</xdr:rowOff>
    </xdr:to>
    <xdr:pic>
      <xdr:nvPicPr>
        <xdr:cNvPr id="160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206" t="31466" r="27941" b="15477"/>
        <a:stretch/>
      </xdr:blipFill>
      <xdr:spPr bwMode="auto">
        <a:xfrm>
          <a:off x="57149" y="56883300"/>
          <a:ext cx="1524001" cy="1113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28574</xdr:colOff>
      <xdr:row>117</xdr:row>
      <xdr:rowOff>28575</xdr:rowOff>
    </xdr:from>
    <xdr:to>
      <xdr:col>1</xdr:col>
      <xdr:colOff>1562100</xdr:colOff>
      <xdr:row>117</xdr:row>
      <xdr:rowOff>1143000</xdr:rowOff>
    </xdr:to>
    <xdr:pic>
      <xdr:nvPicPr>
        <xdr:cNvPr id="161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46" t="28477" r="24616" b="28782"/>
        <a:stretch/>
      </xdr:blipFill>
      <xdr:spPr bwMode="auto">
        <a:xfrm>
          <a:off x="57149" y="57397650"/>
          <a:ext cx="1533526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161926</xdr:colOff>
      <xdr:row>119</xdr:row>
      <xdr:rowOff>47625</xdr:rowOff>
    </xdr:from>
    <xdr:to>
      <xdr:col>1</xdr:col>
      <xdr:colOff>1397408</xdr:colOff>
      <xdr:row>119</xdr:row>
      <xdr:rowOff>1143001</xdr:rowOff>
    </xdr:to>
    <xdr:pic>
      <xdr:nvPicPr>
        <xdr:cNvPr id="176" name="Рисунок 1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58912125"/>
          <a:ext cx="1235482" cy="1095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120</xdr:row>
      <xdr:rowOff>180974</xdr:rowOff>
    </xdr:from>
    <xdr:to>
      <xdr:col>1</xdr:col>
      <xdr:colOff>1544122</xdr:colOff>
      <xdr:row>120</xdr:row>
      <xdr:rowOff>1047749</xdr:rowOff>
    </xdr:to>
    <xdr:pic>
      <xdr:nvPicPr>
        <xdr:cNvPr id="177" name="Рисунок 1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0245624"/>
          <a:ext cx="1506022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66674</xdr:colOff>
      <xdr:row>121</xdr:row>
      <xdr:rowOff>19049</xdr:rowOff>
    </xdr:from>
    <xdr:to>
      <xdr:col>1</xdr:col>
      <xdr:colOff>1519713</xdr:colOff>
      <xdr:row>121</xdr:row>
      <xdr:rowOff>1095374</xdr:rowOff>
    </xdr:to>
    <xdr:pic>
      <xdr:nvPicPr>
        <xdr:cNvPr id="178" name="Рисунок 2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61283849"/>
          <a:ext cx="1453039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133349</xdr:colOff>
      <xdr:row>122</xdr:row>
      <xdr:rowOff>47625</xdr:rowOff>
    </xdr:from>
    <xdr:to>
      <xdr:col>1</xdr:col>
      <xdr:colOff>1470142</xdr:colOff>
      <xdr:row>122</xdr:row>
      <xdr:rowOff>1152525</xdr:rowOff>
    </xdr:to>
    <xdr:pic>
      <xdr:nvPicPr>
        <xdr:cNvPr id="179" name="Рисунок 1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4" y="62512575"/>
          <a:ext cx="1336793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123</xdr:row>
      <xdr:rowOff>95250</xdr:rowOff>
    </xdr:from>
    <xdr:to>
      <xdr:col>1</xdr:col>
      <xdr:colOff>1486944</xdr:colOff>
      <xdr:row>123</xdr:row>
      <xdr:rowOff>1114425</xdr:rowOff>
    </xdr:to>
    <xdr:pic>
      <xdr:nvPicPr>
        <xdr:cNvPr id="180" name="Рисунок 2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3760350"/>
          <a:ext cx="1382169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124</xdr:row>
      <xdr:rowOff>276225</xdr:rowOff>
    </xdr:from>
    <xdr:to>
      <xdr:col>1</xdr:col>
      <xdr:colOff>1504950</xdr:colOff>
      <xdr:row>124</xdr:row>
      <xdr:rowOff>962025</xdr:rowOff>
    </xdr:to>
    <xdr:pic>
      <xdr:nvPicPr>
        <xdr:cNvPr id="181" name="Рисунок 3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114300" y="65141475"/>
          <a:ext cx="14192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76199</xdr:colOff>
      <xdr:row>125</xdr:row>
      <xdr:rowOff>38100</xdr:rowOff>
    </xdr:from>
    <xdr:to>
      <xdr:col>1</xdr:col>
      <xdr:colOff>1537740</xdr:colOff>
      <xdr:row>125</xdr:row>
      <xdr:rowOff>1028700</xdr:rowOff>
    </xdr:to>
    <xdr:pic>
      <xdr:nvPicPr>
        <xdr:cNvPr id="182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69" t="24692" r="23913"/>
        <a:stretch/>
      </xdr:blipFill>
      <xdr:spPr bwMode="auto">
        <a:xfrm>
          <a:off x="104774" y="66103500"/>
          <a:ext cx="1461541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126</xdr:row>
      <xdr:rowOff>190499</xdr:rowOff>
    </xdr:from>
    <xdr:to>
      <xdr:col>1</xdr:col>
      <xdr:colOff>1560003</xdr:colOff>
      <xdr:row>126</xdr:row>
      <xdr:rowOff>981075</xdr:rowOff>
    </xdr:to>
    <xdr:pic>
      <xdr:nvPicPr>
        <xdr:cNvPr id="183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04" t="24359" r="15033"/>
        <a:stretch/>
      </xdr:blipFill>
      <xdr:spPr bwMode="auto">
        <a:xfrm>
          <a:off x="47625" y="67456049"/>
          <a:ext cx="1540953" cy="790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85724</xdr:colOff>
      <xdr:row>127</xdr:row>
      <xdr:rowOff>209550</xdr:rowOff>
    </xdr:from>
    <xdr:to>
      <xdr:col>1</xdr:col>
      <xdr:colOff>1485899</xdr:colOff>
      <xdr:row>127</xdr:row>
      <xdr:rowOff>1009650</xdr:rowOff>
    </xdr:to>
    <xdr:pic>
      <xdr:nvPicPr>
        <xdr:cNvPr id="184" name="Рисунок 7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99" y="68675250"/>
          <a:ext cx="14001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128</xdr:row>
      <xdr:rowOff>19050</xdr:rowOff>
    </xdr:from>
    <xdr:to>
      <xdr:col>1</xdr:col>
      <xdr:colOff>1476375</xdr:colOff>
      <xdr:row>128</xdr:row>
      <xdr:rowOff>1165991</xdr:rowOff>
    </xdr:to>
    <xdr:pic>
      <xdr:nvPicPr>
        <xdr:cNvPr id="185" name="Рисунок 1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9684900"/>
          <a:ext cx="1371600" cy="11469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129</xdr:row>
      <xdr:rowOff>47625</xdr:rowOff>
    </xdr:from>
    <xdr:to>
      <xdr:col>1</xdr:col>
      <xdr:colOff>1573105</xdr:colOff>
      <xdr:row>129</xdr:row>
      <xdr:rowOff>1152525</xdr:rowOff>
    </xdr:to>
    <xdr:pic>
      <xdr:nvPicPr>
        <xdr:cNvPr id="186" name="Рисунок 1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70913625"/>
          <a:ext cx="137308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66674</xdr:colOff>
      <xdr:row>130</xdr:row>
      <xdr:rowOff>76200</xdr:rowOff>
    </xdr:from>
    <xdr:to>
      <xdr:col>1</xdr:col>
      <xdr:colOff>1513637</xdr:colOff>
      <xdr:row>130</xdr:row>
      <xdr:rowOff>1104900</xdr:rowOff>
    </xdr:to>
    <xdr:pic>
      <xdr:nvPicPr>
        <xdr:cNvPr id="187" name="Рисунок 2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72142350"/>
          <a:ext cx="1446963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132</xdr:row>
      <xdr:rowOff>47625</xdr:rowOff>
    </xdr:from>
    <xdr:to>
      <xdr:col>1</xdr:col>
      <xdr:colOff>1476375</xdr:colOff>
      <xdr:row>132</xdr:row>
      <xdr:rowOff>1122045</xdr:rowOff>
    </xdr:to>
    <xdr:pic>
      <xdr:nvPicPr>
        <xdr:cNvPr id="174" name="Рисунок 2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75380850"/>
          <a:ext cx="137160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133</xdr:row>
      <xdr:rowOff>104773</xdr:rowOff>
    </xdr:from>
    <xdr:to>
      <xdr:col>1</xdr:col>
      <xdr:colOff>1479637</xdr:colOff>
      <xdr:row>133</xdr:row>
      <xdr:rowOff>1019174</xdr:rowOff>
    </xdr:to>
    <xdr:pic>
      <xdr:nvPicPr>
        <xdr:cNvPr id="175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97" t="21591" r="13356"/>
        <a:stretch/>
      </xdr:blipFill>
      <xdr:spPr bwMode="auto">
        <a:xfrm>
          <a:off x="142875" y="76619098"/>
          <a:ext cx="1365337" cy="914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134</xdr:row>
      <xdr:rowOff>38100</xdr:rowOff>
    </xdr:from>
    <xdr:to>
      <xdr:col>1</xdr:col>
      <xdr:colOff>1533525</xdr:colOff>
      <xdr:row>134</xdr:row>
      <xdr:rowOff>1037481</xdr:rowOff>
    </xdr:to>
    <xdr:pic>
      <xdr:nvPicPr>
        <xdr:cNvPr id="188" name="Рисунок 3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77733525"/>
          <a:ext cx="1504950" cy="999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114299</xdr:colOff>
      <xdr:row>135</xdr:row>
      <xdr:rowOff>142874</xdr:rowOff>
    </xdr:from>
    <xdr:to>
      <xdr:col>1</xdr:col>
      <xdr:colOff>1462452</xdr:colOff>
      <xdr:row>135</xdr:row>
      <xdr:rowOff>1057275</xdr:rowOff>
    </xdr:to>
    <xdr:pic>
      <xdr:nvPicPr>
        <xdr:cNvPr id="189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30" t="10577" r="10469" b="14423"/>
        <a:stretch/>
      </xdr:blipFill>
      <xdr:spPr bwMode="auto">
        <a:xfrm>
          <a:off x="142874" y="79019399"/>
          <a:ext cx="1348153" cy="914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247649</xdr:colOff>
      <xdr:row>136</xdr:row>
      <xdr:rowOff>133350</xdr:rowOff>
    </xdr:from>
    <xdr:to>
      <xdr:col>1</xdr:col>
      <xdr:colOff>1485901</xdr:colOff>
      <xdr:row>136</xdr:row>
      <xdr:rowOff>975871</xdr:rowOff>
    </xdr:to>
    <xdr:pic>
      <xdr:nvPicPr>
        <xdr:cNvPr id="190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17" t="30527" r="18678"/>
        <a:stretch/>
      </xdr:blipFill>
      <xdr:spPr bwMode="auto">
        <a:xfrm>
          <a:off x="276224" y="80190975"/>
          <a:ext cx="1238252" cy="8425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137</xdr:row>
      <xdr:rowOff>57149</xdr:rowOff>
    </xdr:from>
    <xdr:to>
      <xdr:col>1</xdr:col>
      <xdr:colOff>1400175</xdr:colOff>
      <xdr:row>137</xdr:row>
      <xdr:rowOff>1007174</xdr:rowOff>
    </xdr:to>
    <xdr:pic>
      <xdr:nvPicPr>
        <xdr:cNvPr id="191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28" t="34066" r="27044"/>
        <a:stretch/>
      </xdr:blipFill>
      <xdr:spPr bwMode="auto">
        <a:xfrm>
          <a:off x="209550" y="81295874"/>
          <a:ext cx="1219200" cy="95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138</xdr:row>
      <xdr:rowOff>19049</xdr:rowOff>
    </xdr:from>
    <xdr:to>
      <xdr:col>1</xdr:col>
      <xdr:colOff>1387720</xdr:colOff>
      <xdr:row>138</xdr:row>
      <xdr:rowOff>1095375</xdr:rowOff>
    </xdr:to>
    <xdr:pic>
      <xdr:nvPicPr>
        <xdr:cNvPr id="192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73" t="27778" r="28082"/>
        <a:stretch/>
      </xdr:blipFill>
      <xdr:spPr bwMode="auto">
        <a:xfrm>
          <a:off x="257175" y="82438874"/>
          <a:ext cx="1159120" cy="1076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174</xdr:row>
      <xdr:rowOff>28574</xdr:rowOff>
    </xdr:from>
    <xdr:to>
      <xdr:col>1</xdr:col>
      <xdr:colOff>1552575</xdr:colOff>
      <xdr:row>174</xdr:row>
      <xdr:rowOff>910317</xdr:rowOff>
    </xdr:to>
    <xdr:pic>
      <xdr:nvPicPr>
        <xdr:cNvPr id="196" name="Рисунок 1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04184449"/>
          <a:ext cx="1543050" cy="881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175</xdr:row>
      <xdr:rowOff>28575</xdr:rowOff>
    </xdr:from>
    <xdr:to>
      <xdr:col>1</xdr:col>
      <xdr:colOff>1562100</xdr:colOff>
      <xdr:row>175</xdr:row>
      <xdr:rowOff>910318</xdr:rowOff>
    </xdr:to>
    <xdr:pic>
      <xdr:nvPicPr>
        <xdr:cNvPr id="199" name="Рисунок 1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05117900"/>
          <a:ext cx="1543050" cy="881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176</xdr:row>
      <xdr:rowOff>19048</xdr:rowOff>
    </xdr:from>
    <xdr:to>
      <xdr:col>1</xdr:col>
      <xdr:colOff>1562100</xdr:colOff>
      <xdr:row>176</xdr:row>
      <xdr:rowOff>914399</xdr:rowOff>
    </xdr:to>
    <xdr:pic>
      <xdr:nvPicPr>
        <xdr:cNvPr id="200" name="Рисунок 3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06041823"/>
          <a:ext cx="1543050" cy="895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171451</xdr:colOff>
      <xdr:row>13</xdr:row>
      <xdr:rowOff>28575</xdr:rowOff>
    </xdr:from>
    <xdr:to>
      <xdr:col>1</xdr:col>
      <xdr:colOff>1391451</xdr:colOff>
      <xdr:row>14</xdr:row>
      <xdr:rowOff>571500</xdr:rowOff>
    </xdr:to>
    <xdr:pic>
      <xdr:nvPicPr>
        <xdr:cNvPr id="130676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6" y="4010025"/>
          <a:ext cx="12200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15</xdr:row>
      <xdr:rowOff>28575</xdr:rowOff>
    </xdr:from>
    <xdr:to>
      <xdr:col>1</xdr:col>
      <xdr:colOff>1314450</xdr:colOff>
      <xdr:row>19</xdr:row>
      <xdr:rowOff>204311</xdr:rowOff>
    </xdr:to>
    <xdr:pic>
      <xdr:nvPicPr>
        <xdr:cNvPr id="130677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5191125"/>
          <a:ext cx="1038225" cy="1090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238126</xdr:colOff>
      <xdr:row>20</xdr:row>
      <xdr:rowOff>28576</xdr:rowOff>
    </xdr:from>
    <xdr:to>
      <xdr:col>1</xdr:col>
      <xdr:colOff>1333500</xdr:colOff>
      <xdr:row>23</xdr:row>
      <xdr:rowOff>273747</xdr:rowOff>
    </xdr:to>
    <xdr:pic>
      <xdr:nvPicPr>
        <xdr:cNvPr id="130678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1" y="6334126"/>
          <a:ext cx="1095374" cy="11309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25</xdr:row>
      <xdr:rowOff>28574</xdr:rowOff>
    </xdr:from>
    <xdr:to>
      <xdr:col>1</xdr:col>
      <xdr:colOff>1336615</xdr:colOff>
      <xdr:row>26</xdr:row>
      <xdr:rowOff>561975</xdr:rowOff>
    </xdr:to>
    <xdr:pic>
      <xdr:nvPicPr>
        <xdr:cNvPr id="130679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8696324"/>
          <a:ext cx="1069915" cy="1123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27</xdr:row>
      <xdr:rowOff>38100</xdr:rowOff>
    </xdr:from>
    <xdr:to>
      <xdr:col>1</xdr:col>
      <xdr:colOff>1228725</xdr:colOff>
      <xdr:row>28</xdr:row>
      <xdr:rowOff>549519</xdr:rowOff>
    </xdr:to>
    <xdr:pic>
      <xdr:nvPicPr>
        <xdr:cNvPr id="130680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81" t="10548" r="17722"/>
        <a:stretch>
          <a:fillRect/>
        </a:stretch>
      </xdr:blipFill>
      <xdr:spPr bwMode="auto">
        <a:xfrm>
          <a:off x="361950" y="9886950"/>
          <a:ext cx="895350" cy="11019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30</xdr:row>
      <xdr:rowOff>47625</xdr:rowOff>
    </xdr:from>
    <xdr:to>
      <xdr:col>1</xdr:col>
      <xdr:colOff>1532054</xdr:colOff>
      <xdr:row>35</xdr:row>
      <xdr:rowOff>200025</xdr:rowOff>
    </xdr:to>
    <xdr:pic>
      <xdr:nvPicPr>
        <xdr:cNvPr id="130681" name="Рисунок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401425"/>
          <a:ext cx="1379654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36</xdr:row>
      <xdr:rowOff>28575</xdr:rowOff>
    </xdr:from>
    <xdr:to>
      <xdr:col>1</xdr:col>
      <xdr:colOff>1566134</xdr:colOff>
      <xdr:row>36</xdr:row>
      <xdr:rowOff>1152525</xdr:rowOff>
    </xdr:to>
    <xdr:pic>
      <xdr:nvPicPr>
        <xdr:cNvPr id="130682" name="fancybox-img" descr="Ручка-скоба НОЭЗ РС80 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077"/>
        <a:stretch/>
      </xdr:blipFill>
      <xdr:spPr bwMode="auto">
        <a:xfrm>
          <a:off x="47625" y="12753975"/>
          <a:ext cx="1547084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37</xdr:row>
      <xdr:rowOff>19050</xdr:rowOff>
    </xdr:from>
    <xdr:to>
      <xdr:col>1</xdr:col>
      <xdr:colOff>1552575</xdr:colOff>
      <xdr:row>39</xdr:row>
      <xdr:rowOff>379189</xdr:rowOff>
    </xdr:to>
    <xdr:pic>
      <xdr:nvPicPr>
        <xdr:cNvPr id="130683" name="fancybox-img" descr="Ручка-скоба НОЭЗ РСМ-140-SL черн.матовый (60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897"/>
        <a:stretch/>
      </xdr:blipFill>
      <xdr:spPr bwMode="auto">
        <a:xfrm>
          <a:off x="66675" y="13925550"/>
          <a:ext cx="1514475" cy="1141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40</xdr:row>
      <xdr:rowOff>28575</xdr:rowOff>
    </xdr:from>
    <xdr:to>
      <xdr:col>1</xdr:col>
      <xdr:colOff>1514475</xdr:colOff>
      <xdr:row>40</xdr:row>
      <xdr:rowOff>1145099</xdr:rowOff>
    </xdr:to>
    <xdr:pic>
      <xdr:nvPicPr>
        <xdr:cNvPr id="130684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34" t="13328" r="11921" b="10869"/>
        <a:stretch/>
      </xdr:blipFill>
      <xdr:spPr bwMode="auto">
        <a:xfrm>
          <a:off x="95250" y="15106650"/>
          <a:ext cx="1447800" cy="1116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41</xdr:row>
      <xdr:rowOff>38100</xdr:rowOff>
    </xdr:from>
    <xdr:to>
      <xdr:col>1</xdr:col>
      <xdr:colOff>1552575</xdr:colOff>
      <xdr:row>41</xdr:row>
      <xdr:rowOff>1130582</xdr:rowOff>
    </xdr:to>
    <xdr:pic>
      <xdr:nvPicPr>
        <xdr:cNvPr id="130685" name="Рисунок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6297275"/>
          <a:ext cx="1504950" cy="10924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28574</xdr:colOff>
      <xdr:row>24</xdr:row>
      <xdr:rowOff>76199</xdr:rowOff>
    </xdr:from>
    <xdr:to>
      <xdr:col>1</xdr:col>
      <xdr:colOff>1557337</xdr:colOff>
      <xdr:row>24</xdr:row>
      <xdr:rowOff>1095374</xdr:rowOff>
    </xdr:to>
    <xdr:pic>
      <xdr:nvPicPr>
        <xdr:cNvPr id="130686" name="Рисунок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" y="7562849"/>
          <a:ext cx="1528763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12</xdr:row>
      <xdr:rowOff>28576</xdr:rowOff>
    </xdr:from>
    <xdr:to>
      <xdr:col>1</xdr:col>
      <xdr:colOff>1543050</xdr:colOff>
      <xdr:row>12</xdr:row>
      <xdr:rowOff>1152818</xdr:rowOff>
    </xdr:to>
    <xdr:pic>
      <xdr:nvPicPr>
        <xdr:cNvPr id="130687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370"/>
        <a:stretch/>
      </xdr:blipFill>
      <xdr:spPr bwMode="auto">
        <a:xfrm>
          <a:off x="57150" y="2828926"/>
          <a:ext cx="1514475" cy="1124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</xdr:row>
      <xdr:rowOff>66675</xdr:rowOff>
    </xdr:from>
    <xdr:to>
      <xdr:col>2</xdr:col>
      <xdr:colOff>1990725</xdr:colOff>
      <xdr:row>5</xdr:row>
      <xdr:rowOff>142875</xdr:rowOff>
    </xdr:to>
    <xdr:pic>
      <xdr:nvPicPr>
        <xdr:cNvPr id="130688" name="Рисунок 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5250"/>
          <a:ext cx="34956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18</xdr:row>
      <xdr:rowOff>38100</xdr:rowOff>
    </xdr:from>
    <xdr:to>
      <xdr:col>1</xdr:col>
      <xdr:colOff>1504950</xdr:colOff>
      <xdr:row>23</xdr:row>
      <xdr:rowOff>171450</xdr:rowOff>
    </xdr:to>
    <xdr:pic>
      <xdr:nvPicPr>
        <xdr:cNvPr id="131313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25" b="11185"/>
        <a:stretch/>
      </xdr:blipFill>
      <xdr:spPr bwMode="auto">
        <a:xfrm>
          <a:off x="95250" y="4038600"/>
          <a:ext cx="14382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12</xdr:row>
      <xdr:rowOff>57150</xdr:rowOff>
    </xdr:from>
    <xdr:to>
      <xdr:col>1</xdr:col>
      <xdr:colOff>1563532</xdr:colOff>
      <xdr:row>17</xdr:row>
      <xdr:rowOff>161925</xdr:rowOff>
    </xdr:to>
    <xdr:pic>
      <xdr:nvPicPr>
        <xdr:cNvPr id="131314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284" b="13645"/>
        <a:stretch/>
      </xdr:blipFill>
      <xdr:spPr bwMode="auto">
        <a:xfrm>
          <a:off x="47625" y="2857500"/>
          <a:ext cx="1544482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38101</xdr:colOff>
      <xdr:row>24</xdr:row>
      <xdr:rowOff>19051</xdr:rowOff>
    </xdr:from>
    <xdr:to>
      <xdr:col>1</xdr:col>
      <xdr:colOff>1540263</xdr:colOff>
      <xdr:row>29</xdr:row>
      <xdr:rowOff>180976</xdr:rowOff>
    </xdr:to>
    <xdr:pic>
      <xdr:nvPicPr>
        <xdr:cNvPr id="131315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322" b="10322"/>
        <a:stretch/>
      </xdr:blipFill>
      <xdr:spPr bwMode="auto">
        <a:xfrm>
          <a:off x="66676" y="5219701"/>
          <a:ext cx="1502162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47626</xdr:colOff>
      <xdr:row>30</xdr:row>
      <xdr:rowOff>19051</xdr:rowOff>
    </xdr:from>
    <xdr:to>
      <xdr:col>1</xdr:col>
      <xdr:colOff>1523624</xdr:colOff>
      <xdr:row>35</xdr:row>
      <xdr:rowOff>190500</xdr:rowOff>
    </xdr:to>
    <xdr:pic>
      <xdr:nvPicPr>
        <xdr:cNvPr id="131316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01" b="7333"/>
        <a:stretch/>
      </xdr:blipFill>
      <xdr:spPr bwMode="auto">
        <a:xfrm>
          <a:off x="76201" y="6419851"/>
          <a:ext cx="1475998" cy="1171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</xdr:row>
      <xdr:rowOff>66675</xdr:rowOff>
    </xdr:from>
    <xdr:to>
      <xdr:col>2</xdr:col>
      <xdr:colOff>1990725</xdr:colOff>
      <xdr:row>5</xdr:row>
      <xdr:rowOff>142875</xdr:rowOff>
    </xdr:to>
    <xdr:pic>
      <xdr:nvPicPr>
        <xdr:cNvPr id="131317" name="Рисунок 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5250"/>
          <a:ext cx="34956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67</xdr:row>
      <xdr:rowOff>19050</xdr:rowOff>
    </xdr:from>
    <xdr:to>
      <xdr:col>1</xdr:col>
      <xdr:colOff>1504950</xdr:colOff>
      <xdr:row>72</xdr:row>
      <xdr:rowOff>170392</xdr:rowOff>
    </xdr:to>
    <xdr:pic>
      <xdr:nvPicPr>
        <xdr:cNvPr id="144417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9221450"/>
          <a:ext cx="1457325" cy="11514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66</xdr:row>
      <xdr:rowOff>114300</xdr:rowOff>
    </xdr:from>
    <xdr:to>
      <xdr:col>1</xdr:col>
      <xdr:colOff>1571625</xdr:colOff>
      <xdr:row>66</xdr:row>
      <xdr:rowOff>1028700</xdr:rowOff>
    </xdr:to>
    <xdr:pic>
      <xdr:nvPicPr>
        <xdr:cNvPr id="144418" name="Рисунок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8135600"/>
          <a:ext cx="15525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247651</xdr:colOff>
      <xdr:row>64</xdr:row>
      <xdr:rowOff>28576</xdr:rowOff>
    </xdr:from>
    <xdr:to>
      <xdr:col>1</xdr:col>
      <xdr:colOff>1371601</xdr:colOff>
      <xdr:row>65</xdr:row>
      <xdr:rowOff>561976</xdr:rowOff>
    </xdr:to>
    <xdr:pic>
      <xdr:nvPicPr>
        <xdr:cNvPr id="144419" name="Рисунок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6" y="16868776"/>
          <a:ext cx="11239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28574</xdr:colOff>
      <xdr:row>12</xdr:row>
      <xdr:rowOff>38100</xdr:rowOff>
    </xdr:from>
    <xdr:to>
      <xdr:col>1</xdr:col>
      <xdr:colOff>1558501</xdr:colOff>
      <xdr:row>18</xdr:row>
      <xdr:rowOff>161925</xdr:rowOff>
    </xdr:to>
    <xdr:pic>
      <xdr:nvPicPr>
        <xdr:cNvPr id="144420" name="Рисунок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" y="2838450"/>
          <a:ext cx="1529927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219076</xdr:colOff>
      <xdr:row>19</xdr:row>
      <xdr:rowOff>28574</xdr:rowOff>
    </xdr:from>
    <xdr:to>
      <xdr:col>1</xdr:col>
      <xdr:colOff>1451636</xdr:colOff>
      <xdr:row>24</xdr:row>
      <xdr:rowOff>180974</xdr:rowOff>
    </xdr:to>
    <xdr:pic>
      <xdr:nvPicPr>
        <xdr:cNvPr id="144421" name="Рисунок 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1" y="4229099"/>
          <a:ext cx="123256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171451</xdr:colOff>
      <xdr:row>25</xdr:row>
      <xdr:rowOff>28575</xdr:rowOff>
    </xdr:from>
    <xdr:to>
      <xdr:col>1</xdr:col>
      <xdr:colOff>1428751</xdr:colOff>
      <xdr:row>31</xdr:row>
      <xdr:rowOff>162703</xdr:rowOff>
    </xdr:to>
    <xdr:pic>
      <xdr:nvPicPr>
        <xdr:cNvPr id="144422" name="Рисунок 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6" y="5429250"/>
          <a:ext cx="1257300" cy="1334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44</xdr:row>
      <xdr:rowOff>95250</xdr:rowOff>
    </xdr:from>
    <xdr:to>
      <xdr:col>1</xdr:col>
      <xdr:colOff>1562100</xdr:colOff>
      <xdr:row>50</xdr:row>
      <xdr:rowOff>85725</xdr:rowOff>
    </xdr:to>
    <xdr:pic>
      <xdr:nvPicPr>
        <xdr:cNvPr id="144423" name="Рисунок 1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9296400"/>
          <a:ext cx="154305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32</xdr:row>
      <xdr:rowOff>19051</xdr:rowOff>
    </xdr:from>
    <xdr:to>
      <xdr:col>1</xdr:col>
      <xdr:colOff>1362075</xdr:colOff>
      <xdr:row>37</xdr:row>
      <xdr:rowOff>186596</xdr:rowOff>
    </xdr:to>
    <xdr:pic>
      <xdr:nvPicPr>
        <xdr:cNvPr id="144424" name="Рисунок 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6819901"/>
          <a:ext cx="1228725" cy="11676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285751</xdr:colOff>
      <xdr:row>51</xdr:row>
      <xdr:rowOff>19050</xdr:rowOff>
    </xdr:from>
    <xdr:to>
      <xdr:col>1</xdr:col>
      <xdr:colOff>1447801</xdr:colOff>
      <xdr:row>54</xdr:row>
      <xdr:rowOff>273888</xdr:rowOff>
    </xdr:to>
    <xdr:pic>
      <xdr:nvPicPr>
        <xdr:cNvPr id="144425" name="Рисунок 3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6" y="10620375"/>
          <a:ext cx="1162050" cy="11406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55</xdr:row>
      <xdr:rowOff>19050</xdr:rowOff>
    </xdr:from>
    <xdr:to>
      <xdr:col>1</xdr:col>
      <xdr:colOff>1409700</xdr:colOff>
      <xdr:row>59</xdr:row>
      <xdr:rowOff>225169</xdr:rowOff>
    </xdr:to>
    <xdr:pic>
      <xdr:nvPicPr>
        <xdr:cNvPr id="144426" name="Рисунок 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1801475"/>
          <a:ext cx="1219200" cy="115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38</xdr:row>
      <xdr:rowOff>19050</xdr:rowOff>
    </xdr:from>
    <xdr:to>
      <xdr:col>1</xdr:col>
      <xdr:colOff>1562100</xdr:colOff>
      <xdr:row>43</xdr:row>
      <xdr:rowOff>171450</xdr:rowOff>
    </xdr:to>
    <xdr:pic>
      <xdr:nvPicPr>
        <xdr:cNvPr id="144427" name="Рисунок 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8601075"/>
          <a:ext cx="15430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75</xdr:row>
      <xdr:rowOff>28575</xdr:rowOff>
    </xdr:from>
    <xdr:to>
      <xdr:col>1</xdr:col>
      <xdr:colOff>1524000</xdr:colOff>
      <xdr:row>75</xdr:row>
      <xdr:rowOff>1144058</xdr:rowOff>
    </xdr:to>
    <xdr:pic>
      <xdr:nvPicPr>
        <xdr:cNvPr id="144428" name="Рисунок 1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2793325"/>
          <a:ext cx="1457325" cy="11154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74</xdr:row>
      <xdr:rowOff>19050</xdr:rowOff>
    </xdr:from>
    <xdr:to>
      <xdr:col>1</xdr:col>
      <xdr:colOff>1343025</xdr:colOff>
      <xdr:row>74</xdr:row>
      <xdr:rowOff>1152525</xdr:rowOff>
    </xdr:to>
    <xdr:pic>
      <xdr:nvPicPr>
        <xdr:cNvPr id="144429" name="Рисунок 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1602700"/>
          <a:ext cx="11334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76</xdr:row>
      <xdr:rowOff>19050</xdr:rowOff>
    </xdr:from>
    <xdr:to>
      <xdr:col>1</xdr:col>
      <xdr:colOff>1514475</xdr:colOff>
      <xdr:row>77</xdr:row>
      <xdr:rowOff>558564</xdr:rowOff>
    </xdr:to>
    <xdr:pic>
      <xdr:nvPicPr>
        <xdr:cNvPr id="144430" name="Рисунок 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107"/>
        <a:stretch>
          <a:fillRect/>
        </a:stretch>
      </xdr:blipFill>
      <xdr:spPr bwMode="auto">
        <a:xfrm>
          <a:off x="66675" y="23964900"/>
          <a:ext cx="1476375" cy="1130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78</xdr:row>
      <xdr:rowOff>19050</xdr:rowOff>
    </xdr:from>
    <xdr:to>
      <xdr:col>1</xdr:col>
      <xdr:colOff>1562100</xdr:colOff>
      <xdr:row>78</xdr:row>
      <xdr:rowOff>1160297</xdr:rowOff>
    </xdr:to>
    <xdr:pic>
      <xdr:nvPicPr>
        <xdr:cNvPr id="144431" name="Рисунок 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5146000"/>
          <a:ext cx="1476375" cy="11412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79</xdr:row>
      <xdr:rowOff>19050</xdr:rowOff>
    </xdr:from>
    <xdr:to>
      <xdr:col>1</xdr:col>
      <xdr:colOff>1514475</xdr:colOff>
      <xdr:row>79</xdr:row>
      <xdr:rowOff>1150291</xdr:rowOff>
    </xdr:to>
    <xdr:pic>
      <xdr:nvPicPr>
        <xdr:cNvPr id="144432" name="Рисунок 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04" t="16234" r="26949" b="30016"/>
        <a:stretch>
          <a:fillRect/>
        </a:stretch>
      </xdr:blipFill>
      <xdr:spPr bwMode="auto">
        <a:xfrm>
          <a:off x="133350" y="26327100"/>
          <a:ext cx="1409700" cy="11312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152399</xdr:colOff>
      <xdr:row>80</xdr:row>
      <xdr:rowOff>28575</xdr:rowOff>
    </xdr:from>
    <xdr:to>
      <xdr:col>1</xdr:col>
      <xdr:colOff>1438274</xdr:colOff>
      <xdr:row>80</xdr:row>
      <xdr:rowOff>1171575</xdr:rowOff>
    </xdr:to>
    <xdr:pic>
      <xdr:nvPicPr>
        <xdr:cNvPr id="144433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94" t="12384" r="15038" b="16851"/>
        <a:stretch/>
      </xdr:blipFill>
      <xdr:spPr bwMode="auto">
        <a:xfrm>
          <a:off x="180974" y="27517725"/>
          <a:ext cx="12858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60</xdr:row>
      <xdr:rowOff>19050</xdr:rowOff>
    </xdr:from>
    <xdr:to>
      <xdr:col>1</xdr:col>
      <xdr:colOff>1419225</xdr:colOff>
      <xdr:row>60</xdr:row>
      <xdr:rowOff>1166695</xdr:rowOff>
    </xdr:to>
    <xdr:pic>
      <xdr:nvPicPr>
        <xdr:cNvPr id="144434" name="Рисунок 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2992100"/>
          <a:ext cx="1247775" cy="1147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85726</xdr:colOff>
      <xdr:row>61</xdr:row>
      <xdr:rowOff>19050</xdr:rowOff>
    </xdr:from>
    <xdr:to>
      <xdr:col>1</xdr:col>
      <xdr:colOff>1495426</xdr:colOff>
      <xdr:row>61</xdr:row>
      <xdr:rowOff>1157317</xdr:rowOff>
    </xdr:to>
    <xdr:pic>
      <xdr:nvPicPr>
        <xdr:cNvPr id="144435" name="Рисунок 3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4173200"/>
          <a:ext cx="1409700" cy="1138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73</xdr:row>
      <xdr:rowOff>28575</xdr:rowOff>
    </xdr:from>
    <xdr:to>
      <xdr:col>1</xdr:col>
      <xdr:colOff>1457325</xdr:colOff>
      <xdr:row>73</xdr:row>
      <xdr:rowOff>1145066</xdr:rowOff>
    </xdr:to>
    <xdr:pic>
      <xdr:nvPicPr>
        <xdr:cNvPr id="144436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00" t="22641" r="26380" b="12264"/>
        <a:stretch/>
      </xdr:blipFill>
      <xdr:spPr bwMode="auto">
        <a:xfrm>
          <a:off x="142875" y="20431125"/>
          <a:ext cx="1343025" cy="1116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66676</xdr:colOff>
      <xdr:row>62</xdr:row>
      <xdr:rowOff>19050</xdr:rowOff>
    </xdr:from>
    <xdr:to>
      <xdr:col>1</xdr:col>
      <xdr:colOff>1504950</xdr:colOff>
      <xdr:row>62</xdr:row>
      <xdr:rowOff>1149769</xdr:rowOff>
    </xdr:to>
    <xdr:pic>
      <xdr:nvPicPr>
        <xdr:cNvPr id="144437" name="Рисунок 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15354300"/>
          <a:ext cx="1438274" cy="1130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</xdr:row>
      <xdr:rowOff>66675</xdr:rowOff>
    </xdr:from>
    <xdr:to>
      <xdr:col>2</xdr:col>
      <xdr:colOff>1990725</xdr:colOff>
      <xdr:row>5</xdr:row>
      <xdr:rowOff>142875</xdr:rowOff>
    </xdr:to>
    <xdr:pic>
      <xdr:nvPicPr>
        <xdr:cNvPr id="144438" name="Рисунок 1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5250"/>
          <a:ext cx="34956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12</xdr:row>
      <xdr:rowOff>19050</xdr:rowOff>
    </xdr:from>
    <xdr:to>
      <xdr:col>1</xdr:col>
      <xdr:colOff>1562100</xdr:colOff>
      <xdr:row>14</xdr:row>
      <xdr:rowOff>381000</xdr:rowOff>
    </xdr:to>
    <xdr:pic>
      <xdr:nvPicPr>
        <xdr:cNvPr id="133387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585" b="16174"/>
        <a:stretch>
          <a:fillRect/>
        </a:stretch>
      </xdr:blipFill>
      <xdr:spPr bwMode="auto">
        <a:xfrm>
          <a:off x="57150" y="2819400"/>
          <a:ext cx="15335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15</xdr:row>
      <xdr:rowOff>19050</xdr:rowOff>
    </xdr:from>
    <xdr:to>
      <xdr:col>1</xdr:col>
      <xdr:colOff>1552575</xdr:colOff>
      <xdr:row>17</xdr:row>
      <xdr:rowOff>381000</xdr:rowOff>
    </xdr:to>
    <xdr:pic>
      <xdr:nvPicPr>
        <xdr:cNvPr id="133388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15" b="13242"/>
        <a:stretch>
          <a:fillRect/>
        </a:stretch>
      </xdr:blipFill>
      <xdr:spPr bwMode="auto">
        <a:xfrm>
          <a:off x="66675" y="4257675"/>
          <a:ext cx="15144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18</xdr:row>
      <xdr:rowOff>19050</xdr:rowOff>
    </xdr:from>
    <xdr:to>
      <xdr:col>1</xdr:col>
      <xdr:colOff>1504950</xdr:colOff>
      <xdr:row>21</xdr:row>
      <xdr:rowOff>0</xdr:rowOff>
    </xdr:to>
    <xdr:pic>
      <xdr:nvPicPr>
        <xdr:cNvPr id="133389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695950"/>
          <a:ext cx="14192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</xdr:row>
      <xdr:rowOff>66675</xdr:rowOff>
    </xdr:from>
    <xdr:to>
      <xdr:col>3</xdr:col>
      <xdr:colOff>962025</xdr:colOff>
      <xdr:row>5</xdr:row>
      <xdr:rowOff>142875</xdr:rowOff>
    </xdr:to>
    <xdr:pic>
      <xdr:nvPicPr>
        <xdr:cNvPr id="133390" name="Рисунок 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5250"/>
          <a:ext cx="34956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28574</xdr:colOff>
      <xdr:row>27</xdr:row>
      <xdr:rowOff>66676</xdr:rowOff>
    </xdr:from>
    <xdr:to>
      <xdr:col>4</xdr:col>
      <xdr:colOff>394139</xdr:colOff>
      <xdr:row>52</xdr:row>
      <xdr:rowOff>38313</xdr:rowOff>
    </xdr:to>
    <xdr:pic>
      <xdr:nvPicPr>
        <xdr:cNvPr id="31" name="Рисунок 1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54850" y="8987331"/>
          <a:ext cx="4017910" cy="4077241"/>
        </a:xfrm>
        <a:prstGeom prst="rect">
          <a:avLst/>
        </a:prstGeom>
        <a:noFill/>
        <a:ln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482842</xdr:colOff>
      <xdr:row>27</xdr:row>
      <xdr:rowOff>66675</xdr:rowOff>
    </xdr:from>
    <xdr:to>
      <xdr:col>11</xdr:col>
      <xdr:colOff>392617</xdr:colOff>
      <xdr:row>52</xdr:row>
      <xdr:rowOff>36561</xdr:rowOff>
    </xdr:to>
    <xdr:pic>
      <xdr:nvPicPr>
        <xdr:cNvPr id="32" name="Рисунок 2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159492" y="8972550"/>
          <a:ext cx="3996000" cy="4018011"/>
        </a:xfrm>
        <a:prstGeom prst="rect">
          <a:avLst/>
        </a:prstGeom>
        <a:noFill/>
        <a:ln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</xdr:row>
      <xdr:rowOff>66675</xdr:rowOff>
    </xdr:from>
    <xdr:to>
      <xdr:col>2</xdr:col>
      <xdr:colOff>1990725</xdr:colOff>
      <xdr:row>5</xdr:row>
      <xdr:rowOff>142875</xdr:rowOff>
    </xdr:to>
    <xdr:pic>
      <xdr:nvPicPr>
        <xdr:cNvPr id="142347" name="Рисунок 1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5250"/>
          <a:ext cx="34956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</xdr:row>
      <xdr:rowOff>66675</xdr:rowOff>
    </xdr:from>
    <xdr:to>
      <xdr:col>2</xdr:col>
      <xdr:colOff>1990725</xdr:colOff>
      <xdr:row>5</xdr:row>
      <xdr:rowOff>142875</xdr:rowOff>
    </xdr:to>
    <xdr:pic>
      <xdr:nvPicPr>
        <xdr:cNvPr id="140302" name="Рисунок 1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5250"/>
          <a:ext cx="34956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</xdr:row>
      <xdr:rowOff>66675</xdr:rowOff>
    </xdr:from>
    <xdr:to>
      <xdr:col>2</xdr:col>
      <xdr:colOff>1990725</xdr:colOff>
      <xdr:row>5</xdr:row>
      <xdr:rowOff>142875</xdr:rowOff>
    </xdr:to>
    <xdr:pic>
      <xdr:nvPicPr>
        <xdr:cNvPr id="134289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5250"/>
          <a:ext cx="34956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57148</xdr:colOff>
      <xdr:row>12</xdr:row>
      <xdr:rowOff>28575</xdr:rowOff>
    </xdr:from>
    <xdr:to>
      <xdr:col>1</xdr:col>
      <xdr:colOff>1523999</xdr:colOff>
      <xdr:row>12</xdr:row>
      <xdr:rowOff>1165384</xdr:rowOff>
    </xdr:to>
    <xdr:pic>
      <xdr:nvPicPr>
        <xdr:cNvPr id="134290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24" t="13008" r="17901" b="11382"/>
        <a:stretch/>
      </xdr:blipFill>
      <xdr:spPr bwMode="auto">
        <a:xfrm>
          <a:off x="85723" y="2828925"/>
          <a:ext cx="1466851" cy="1136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19048</xdr:colOff>
      <xdr:row>13</xdr:row>
      <xdr:rowOff>19049</xdr:rowOff>
    </xdr:from>
    <xdr:to>
      <xdr:col>1</xdr:col>
      <xdr:colOff>1562099</xdr:colOff>
      <xdr:row>13</xdr:row>
      <xdr:rowOff>1159193</xdr:rowOff>
    </xdr:to>
    <xdr:pic>
      <xdr:nvPicPr>
        <xdr:cNvPr id="134291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80" r="4548"/>
        <a:stretch/>
      </xdr:blipFill>
      <xdr:spPr bwMode="auto">
        <a:xfrm>
          <a:off x="47623" y="4000499"/>
          <a:ext cx="1543051" cy="1140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zakaz@noez-zavod.r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zakaz@noez-zavod.ru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zakaz@noez-zavod.ru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zakaz@noez-zavod.ru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zakaz@noez-zavod.ru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zakaz@noez-zavod.ru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zakaz@noez-zavod.ru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mailto:zakaz@noez-zavod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M287"/>
  <sheetViews>
    <sheetView tabSelected="1" zoomScaleNormal="100" workbookViewId="0"/>
  </sheetViews>
  <sheetFormatPr defaultRowHeight="11.25" x14ac:dyDescent="0.15"/>
  <cols>
    <col min="1" max="1" width="0.42578125" style="59" customWidth="1"/>
    <col min="2" max="2" width="23.7109375" style="26" customWidth="1"/>
    <col min="3" max="3" width="31" style="33" customWidth="1"/>
    <col min="4" max="4" width="9.140625" style="30" customWidth="1"/>
    <col min="5" max="9" width="9.140625" style="29" customWidth="1"/>
    <col min="10" max="11" width="6.42578125" style="19" customWidth="1"/>
    <col min="12" max="12" width="0.28515625" style="19" customWidth="1"/>
    <col min="13" max="13" width="12" style="11" hidden="1" customWidth="1"/>
    <col min="14" max="18" width="12" style="11" customWidth="1"/>
    <col min="19" max="247" width="9.140625" style="11" customWidth="1"/>
    <col min="248" max="16384" width="9.140625" style="59"/>
  </cols>
  <sheetData>
    <row r="1" spans="2:247" ht="2.25" customHeight="1" thickBot="1" x14ac:dyDescent="0.2"/>
    <row r="2" spans="2:247" s="60" customFormat="1" ht="18" customHeight="1" x14ac:dyDescent="0.2">
      <c r="B2" s="510"/>
      <c r="C2" s="511"/>
      <c r="D2" s="524" t="s">
        <v>187</v>
      </c>
      <c r="E2" s="524"/>
      <c r="F2" s="524"/>
      <c r="G2" s="524"/>
      <c r="H2" s="524"/>
      <c r="I2" s="524"/>
      <c r="J2" s="524"/>
      <c r="K2" s="525"/>
      <c r="L2" s="20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</row>
    <row r="3" spans="2:247" s="60" customFormat="1" ht="12.75" x14ac:dyDescent="0.2">
      <c r="B3" s="512"/>
      <c r="C3" s="513"/>
      <c r="D3" s="516" t="s">
        <v>188</v>
      </c>
      <c r="E3" s="516"/>
      <c r="F3" s="516"/>
      <c r="G3" s="516"/>
      <c r="H3" s="516"/>
      <c r="I3" s="516"/>
      <c r="J3" s="516"/>
      <c r="K3" s="517"/>
      <c r="L3" s="2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</row>
    <row r="4" spans="2:247" s="60" customFormat="1" ht="12.75" x14ac:dyDescent="0.2">
      <c r="B4" s="512"/>
      <c r="C4" s="513"/>
      <c r="D4" s="526" t="s">
        <v>186</v>
      </c>
      <c r="E4" s="526"/>
      <c r="F4" s="526"/>
      <c r="G4" s="526"/>
      <c r="H4" s="526"/>
      <c r="I4" s="526"/>
      <c r="J4" s="526"/>
      <c r="K4" s="527"/>
      <c r="L4" s="22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</row>
    <row r="5" spans="2:247" s="60" customFormat="1" ht="12.75" x14ac:dyDescent="0.2">
      <c r="B5" s="512"/>
      <c r="C5" s="513"/>
      <c r="D5" s="522" t="s">
        <v>176</v>
      </c>
      <c r="E5" s="522"/>
      <c r="F5" s="522"/>
      <c r="G5" s="522"/>
      <c r="H5" s="522"/>
      <c r="I5" s="518" t="s">
        <v>173</v>
      </c>
      <c r="J5" s="518"/>
      <c r="K5" s="519"/>
      <c r="L5" s="23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</row>
    <row r="6" spans="2:247" s="60" customFormat="1" ht="12.75" x14ac:dyDescent="0.2">
      <c r="B6" s="512"/>
      <c r="C6" s="513"/>
      <c r="D6" s="523" t="s">
        <v>178</v>
      </c>
      <c r="E6" s="523"/>
      <c r="F6" s="523"/>
      <c r="G6" s="523"/>
      <c r="H6" s="523"/>
      <c r="I6" s="518" t="s">
        <v>177</v>
      </c>
      <c r="J6" s="520"/>
      <c r="K6" s="521"/>
      <c r="L6" s="19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</row>
    <row r="7" spans="2:247" s="60" customFormat="1" ht="12.75" x14ac:dyDescent="0.2">
      <c r="B7" s="514">
        <v>45689</v>
      </c>
      <c r="C7" s="515"/>
      <c r="D7" s="516" t="s">
        <v>189</v>
      </c>
      <c r="E7" s="516"/>
      <c r="F7" s="516"/>
      <c r="G7" s="516"/>
      <c r="H7" s="516"/>
      <c r="I7" s="516"/>
      <c r="J7" s="516"/>
      <c r="K7" s="517"/>
      <c r="L7" s="2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</row>
    <row r="8" spans="2:247" s="60" customFormat="1" ht="3.75" customHeight="1" thickBot="1" x14ac:dyDescent="0.25">
      <c r="B8" s="32"/>
      <c r="C8" s="34"/>
      <c r="D8" s="31"/>
      <c r="E8" s="17"/>
      <c r="F8" s="17"/>
      <c r="G8" s="17"/>
      <c r="H8" s="17"/>
      <c r="I8" s="17"/>
      <c r="J8" s="16"/>
      <c r="K8" s="18"/>
      <c r="L8" s="3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</row>
    <row r="9" spans="2:247" s="60" customFormat="1" ht="41.25" customHeight="1" thickBot="1" x14ac:dyDescent="0.25">
      <c r="B9" s="441" t="s">
        <v>0</v>
      </c>
      <c r="C9" s="442"/>
      <c r="D9" s="442"/>
      <c r="E9" s="442"/>
      <c r="F9" s="442"/>
      <c r="G9" s="442"/>
      <c r="H9" s="442"/>
      <c r="I9" s="442"/>
      <c r="J9" s="442"/>
      <c r="K9" s="443"/>
      <c r="L9" s="6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</row>
    <row r="10" spans="2:247" s="60" customFormat="1" ht="22.5" customHeight="1" x14ac:dyDescent="0.2">
      <c r="B10" s="458" t="s">
        <v>1</v>
      </c>
      <c r="C10" s="447" t="s">
        <v>2</v>
      </c>
      <c r="D10" s="62" t="s">
        <v>14</v>
      </c>
      <c r="E10" s="63" t="s">
        <v>15</v>
      </c>
      <c r="F10" s="63" t="s">
        <v>16</v>
      </c>
      <c r="G10" s="63" t="s">
        <v>17</v>
      </c>
      <c r="H10" s="63" t="s">
        <v>18</v>
      </c>
      <c r="I10" s="64" t="s">
        <v>31</v>
      </c>
      <c r="J10" s="460" t="s">
        <v>174</v>
      </c>
      <c r="K10" s="452" t="s">
        <v>175</v>
      </c>
      <c r="L10" s="7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</row>
    <row r="11" spans="2:247" s="60" customFormat="1" ht="43.5" customHeight="1" thickBot="1" x14ac:dyDescent="0.25">
      <c r="B11" s="459"/>
      <c r="C11" s="448"/>
      <c r="D11" s="65" t="s">
        <v>19</v>
      </c>
      <c r="E11" s="66" t="s">
        <v>40</v>
      </c>
      <c r="F11" s="66" t="s">
        <v>41</v>
      </c>
      <c r="G11" s="66" t="s">
        <v>42</v>
      </c>
      <c r="H11" s="66" t="s">
        <v>43</v>
      </c>
      <c r="I11" s="67" t="s">
        <v>44</v>
      </c>
      <c r="J11" s="461"/>
      <c r="K11" s="453"/>
      <c r="L11" s="7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</row>
    <row r="12" spans="2:247" s="60" customFormat="1" ht="31.5" customHeight="1" thickBot="1" x14ac:dyDescent="0.25">
      <c r="B12" s="449" t="s">
        <v>7</v>
      </c>
      <c r="C12" s="450"/>
      <c r="D12" s="450"/>
      <c r="E12" s="450"/>
      <c r="F12" s="450"/>
      <c r="G12" s="450"/>
      <c r="H12" s="450"/>
      <c r="I12" s="450"/>
      <c r="J12" s="450"/>
      <c r="K12" s="451"/>
      <c r="L12" s="68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</row>
    <row r="13" spans="2:247" s="60" customFormat="1" ht="25.5" customHeight="1" thickBot="1" x14ac:dyDescent="0.25">
      <c r="B13" s="500" t="s">
        <v>201</v>
      </c>
      <c r="C13" s="501"/>
      <c r="D13" s="501"/>
      <c r="E13" s="501"/>
      <c r="F13" s="501"/>
      <c r="G13" s="501"/>
      <c r="H13" s="501"/>
      <c r="I13" s="501"/>
      <c r="J13" s="501"/>
      <c r="K13" s="502"/>
      <c r="L13" s="69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</row>
    <row r="14" spans="2:247" s="60" customFormat="1" ht="27" customHeight="1" x14ac:dyDescent="0.2">
      <c r="B14" s="476"/>
      <c r="C14" s="41" t="s">
        <v>202</v>
      </c>
      <c r="D14" s="42">
        <v>427</v>
      </c>
      <c r="E14" s="43">
        <f t="shared" ref="E14:E20" si="0">D14*0.8</f>
        <v>341.6</v>
      </c>
      <c r="F14" s="43">
        <f t="shared" ref="F14:F20" si="1">D14*0.75</f>
        <v>320.25</v>
      </c>
      <c r="G14" s="43">
        <f t="shared" ref="G14:G20" si="2">D14*0.7</f>
        <v>298.89999999999998</v>
      </c>
      <c r="H14" s="43">
        <f t="shared" ref="H14:H20" si="3">D14*0.65</f>
        <v>277.55</v>
      </c>
      <c r="I14" s="44">
        <f t="shared" ref="I14:I20" si="4">D14*0.6</f>
        <v>256.2</v>
      </c>
      <c r="J14" s="45">
        <v>40</v>
      </c>
      <c r="K14" s="46">
        <v>6.58</v>
      </c>
      <c r="L14" s="70"/>
      <c r="M14" s="4">
        <f>D14+D14*18%</f>
        <v>503.86</v>
      </c>
      <c r="N14" s="4"/>
      <c r="O14" s="5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</row>
    <row r="15" spans="2:247" s="60" customFormat="1" ht="27" customHeight="1" x14ac:dyDescent="0.2">
      <c r="B15" s="477"/>
      <c r="C15" s="47" t="s">
        <v>203</v>
      </c>
      <c r="D15" s="48">
        <v>555</v>
      </c>
      <c r="E15" s="49">
        <f t="shared" si="0"/>
        <v>444</v>
      </c>
      <c r="F15" s="49">
        <f t="shared" si="1"/>
        <v>416.25</v>
      </c>
      <c r="G15" s="49">
        <f t="shared" si="2"/>
        <v>388.5</v>
      </c>
      <c r="H15" s="49">
        <f t="shared" si="3"/>
        <v>360.75</v>
      </c>
      <c r="I15" s="50">
        <f t="shared" si="4"/>
        <v>333</v>
      </c>
      <c r="J15" s="51">
        <v>30</v>
      </c>
      <c r="K15" s="52">
        <v>5.77</v>
      </c>
      <c r="L15" s="70"/>
      <c r="M15" s="4">
        <f t="shared" ref="M15:M52" si="5">D15+D15*18%</f>
        <v>654.9</v>
      </c>
      <c r="N15" s="4"/>
      <c r="O15" s="5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</row>
    <row r="16" spans="2:247" s="60" customFormat="1" ht="27" customHeight="1" x14ac:dyDescent="0.2">
      <c r="B16" s="477"/>
      <c r="C16" s="47" t="s">
        <v>204</v>
      </c>
      <c r="D16" s="48">
        <v>685</v>
      </c>
      <c r="E16" s="49">
        <f t="shared" si="0"/>
        <v>548</v>
      </c>
      <c r="F16" s="49">
        <f t="shared" si="1"/>
        <v>513.75</v>
      </c>
      <c r="G16" s="49">
        <f t="shared" si="2"/>
        <v>479.49999999999994</v>
      </c>
      <c r="H16" s="49">
        <f t="shared" si="3"/>
        <v>445.25</v>
      </c>
      <c r="I16" s="50">
        <f t="shared" si="4"/>
        <v>411</v>
      </c>
      <c r="J16" s="51">
        <v>30</v>
      </c>
      <c r="K16" s="52">
        <v>10.99</v>
      </c>
      <c r="L16" s="70"/>
      <c r="M16" s="4">
        <f t="shared" si="5"/>
        <v>808.3</v>
      </c>
      <c r="N16" s="4"/>
      <c r="O16" s="5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</row>
    <row r="17" spans="2:247" s="60" customFormat="1" ht="27" customHeight="1" x14ac:dyDescent="0.2">
      <c r="B17" s="477"/>
      <c r="C17" s="47" t="s">
        <v>205</v>
      </c>
      <c r="D17" s="48">
        <v>771</v>
      </c>
      <c r="E17" s="49">
        <f t="shared" si="0"/>
        <v>616.80000000000007</v>
      </c>
      <c r="F17" s="49">
        <f t="shared" si="1"/>
        <v>578.25</v>
      </c>
      <c r="G17" s="49">
        <f t="shared" si="2"/>
        <v>539.69999999999993</v>
      </c>
      <c r="H17" s="49">
        <f t="shared" si="3"/>
        <v>501.15000000000003</v>
      </c>
      <c r="I17" s="50">
        <f t="shared" si="4"/>
        <v>462.59999999999997</v>
      </c>
      <c r="J17" s="51">
        <v>30</v>
      </c>
      <c r="K17" s="52">
        <v>12.43</v>
      </c>
      <c r="L17" s="70"/>
      <c r="M17" s="4">
        <f t="shared" si="5"/>
        <v>909.78</v>
      </c>
      <c r="N17" s="4"/>
      <c r="O17" s="5"/>
      <c r="P17" s="1"/>
      <c r="Q17" s="1"/>
      <c r="R17" s="1"/>
      <c r="S17" s="1"/>
      <c r="T17" s="6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</row>
    <row r="18" spans="2:247" s="60" customFormat="1" ht="27" customHeight="1" thickBot="1" x14ac:dyDescent="0.25">
      <c r="B18" s="478"/>
      <c r="C18" s="53" t="s">
        <v>206</v>
      </c>
      <c r="D18" s="54">
        <v>835</v>
      </c>
      <c r="E18" s="55">
        <f t="shared" si="0"/>
        <v>668</v>
      </c>
      <c r="F18" s="55">
        <f t="shared" si="1"/>
        <v>626.25</v>
      </c>
      <c r="G18" s="55">
        <f t="shared" si="2"/>
        <v>584.5</v>
      </c>
      <c r="H18" s="55">
        <f t="shared" si="3"/>
        <v>542.75</v>
      </c>
      <c r="I18" s="56">
        <f t="shared" si="4"/>
        <v>501</v>
      </c>
      <c r="J18" s="57">
        <v>20</v>
      </c>
      <c r="K18" s="58">
        <v>9.2100000000000009</v>
      </c>
      <c r="L18" s="70"/>
      <c r="M18" s="4">
        <f t="shared" si="5"/>
        <v>985.3</v>
      </c>
      <c r="N18" s="4"/>
      <c r="O18" s="5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</row>
    <row r="19" spans="2:247" s="60" customFormat="1" ht="46.5" customHeight="1" x14ac:dyDescent="0.2">
      <c r="B19" s="482"/>
      <c r="C19" s="41" t="s">
        <v>207</v>
      </c>
      <c r="D19" s="42">
        <v>427</v>
      </c>
      <c r="E19" s="43">
        <f t="shared" si="0"/>
        <v>341.6</v>
      </c>
      <c r="F19" s="43">
        <f t="shared" si="1"/>
        <v>320.25</v>
      </c>
      <c r="G19" s="43">
        <f t="shared" si="2"/>
        <v>298.89999999999998</v>
      </c>
      <c r="H19" s="43">
        <f t="shared" si="3"/>
        <v>277.55</v>
      </c>
      <c r="I19" s="44">
        <f t="shared" si="4"/>
        <v>256.2</v>
      </c>
      <c r="J19" s="71">
        <v>30</v>
      </c>
      <c r="K19" s="72"/>
      <c r="L19" s="70"/>
      <c r="M19" s="4">
        <f t="shared" si="5"/>
        <v>503.86</v>
      </c>
      <c r="N19" s="4"/>
      <c r="O19" s="5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</row>
    <row r="20" spans="2:247" s="60" customFormat="1" ht="46.5" customHeight="1" thickBot="1" x14ac:dyDescent="0.25">
      <c r="B20" s="483"/>
      <c r="C20" s="53" t="s">
        <v>208</v>
      </c>
      <c r="D20" s="54">
        <v>555</v>
      </c>
      <c r="E20" s="55">
        <f t="shared" si="0"/>
        <v>444</v>
      </c>
      <c r="F20" s="55">
        <f t="shared" si="1"/>
        <v>416.25</v>
      </c>
      <c r="G20" s="55">
        <f t="shared" si="2"/>
        <v>388.5</v>
      </c>
      <c r="H20" s="55">
        <f t="shared" si="3"/>
        <v>360.75</v>
      </c>
      <c r="I20" s="56">
        <f t="shared" si="4"/>
        <v>333</v>
      </c>
      <c r="J20" s="73">
        <v>30</v>
      </c>
      <c r="K20" s="74"/>
      <c r="L20" s="70"/>
      <c r="M20" s="4">
        <f t="shared" si="5"/>
        <v>654.9</v>
      </c>
      <c r="N20" s="4"/>
      <c r="O20" s="5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</row>
    <row r="21" spans="2:247" s="78" customFormat="1" ht="25.5" customHeight="1" thickBot="1" x14ac:dyDescent="0.3">
      <c r="B21" s="444" t="s">
        <v>29</v>
      </c>
      <c r="C21" s="445"/>
      <c r="D21" s="445"/>
      <c r="E21" s="445"/>
      <c r="F21" s="445"/>
      <c r="G21" s="445"/>
      <c r="H21" s="445"/>
      <c r="I21" s="445"/>
      <c r="J21" s="445"/>
      <c r="K21" s="446"/>
      <c r="L21" s="69"/>
      <c r="M21" s="75"/>
      <c r="N21" s="75"/>
      <c r="O21" s="76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</row>
    <row r="22" spans="2:247" s="60" customFormat="1" ht="30.75" customHeight="1" x14ac:dyDescent="0.2">
      <c r="B22" s="437"/>
      <c r="C22" s="79" t="s">
        <v>209</v>
      </c>
      <c r="D22" s="80">
        <v>1199</v>
      </c>
      <c r="E22" s="81">
        <f>D22*0.8</f>
        <v>959.2</v>
      </c>
      <c r="F22" s="81">
        <f>D22*0.75</f>
        <v>899.25</v>
      </c>
      <c r="G22" s="81">
        <f>D22*0.7</f>
        <v>839.3</v>
      </c>
      <c r="H22" s="81">
        <f>D22*0.65</f>
        <v>779.35</v>
      </c>
      <c r="I22" s="82">
        <f>D22*0.6</f>
        <v>719.4</v>
      </c>
      <c r="J22" s="83">
        <v>8</v>
      </c>
      <c r="K22" s="46">
        <v>8.8000000000000007</v>
      </c>
      <c r="L22" s="70"/>
      <c r="M22" s="4">
        <f t="shared" si="5"/>
        <v>1414.82</v>
      </c>
      <c r="N22" s="4"/>
      <c r="O22" s="5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</row>
    <row r="23" spans="2:247" s="60" customFormat="1" ht="30.75" customHeight="1" x14ac:dyDescent="0.2">
      <c r="B23" s="467"/>
      <c r="C23" s="84" t="s">
        <v>210</v>
      </c>
      <c r="D23" s="48">
        <v>1328</v>
      </c>
      <c r="E23" s="49">
        <f>D23*0.8</f>
        <v>1062.4000000000001</v>
      </c>
      <c r="F23" s="49">
        <f>D23*0.75</f>
        <v>996</v>
      </c>
      <c r="G23" s="49">
        <f>D23*0.7</f>
        <v>929.59999999999991</v>
      </c>
      <c r="H23" s="49">
        <f>D23*0.65</f>
        <v>863.2</v>
      </c>
      <c r="I23" s="85">
        <f>D23*0.6</f>
        <v>796.8</v>
      </c>
      <c r="J23" s="86">
        <v>6</v>
      </c>
      <c r="K23" s="52">
        <v>7.6</v>
      </c>
      <c r="L23" s="70"/>
      <c r="M23" s="4">
        <f t="shared" si="5"/>
        <v>1567.04</v>
      </c>
      <c r="N23" s="4"/>
      <c r="O23" s="5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</row>
    <row r="24" spans="2:247" s="60" customFormat="1" ht="30.75" customHeight="1" thickBot="1" x14ac:dyDescent="0.25">
      <c r="B24" s="438"/>
      <c r="C24" s="87" t="s">
        <v>211</v>
      </c>
      <c r="D24" s="88">
        <v>1425</v>
      </c>
      <c r="E24" s="89">
        <f>D24*0.8</f>
        <v>1140</v>
      </c>
      <c r="F24" s="89">
        <f>D24*0.75</f>
        <v>1068.75</v>
      </c>
      <c r="G24" s="89">
        <f>D24*0.7</f>
        <v>997.49999999999989</v>
      </c>
      <c r="H24" s="89">
        <f>D24*0.65</f>
        <v>926.25</v>
      </c>
      <c r="I24" s="90">
        <f>D24*0.6</f>
        <v>855</v>
      </c>
      <c r="J24" s="91">
        <v>4</v>
      </c>
      <c r="K24" s="58">
        <v>5.8</v>
      </c>
      <c r="L24" s="70"/>
      <c r="M24" s="4">
        <f t="shared" si="5"/>
        <v>1681.5</v>
      </c>
      <c r="N24" s="4"/>
      <c r="O24" s="5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</row>
    <row r="25" spans="2:247" s="78" customFormat="1" ht="25.5" customHeight="1" thickBot="1" x14ac:dyDescent="0.3">
      <c r="B25" s="444" t="s">
        <v>6</v>
      </c>
      <c r="C25" s="445"/>
      <c r="D25" s="445"/>
      <c r="E25" s="445"/>
      <c r="F25" s="445"/>
      <c r="G25" s="445"/>
      <c r="H25" s="445"/>
      <c r="I25" s="445"/>
      <c r="J25" s="445"/>
      <c r="K25" s="446"/>
      <c r="L25" s="69"/>
      <c r="M25" s="75"/>
      <c r="N25" s="75"/>
      <c r="O25" s="76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</row>
    <row r="26" spans="2:247" s="60" customFormat="1" ht="30.75" customHeight="1" x14ac:dyDescent="0.2">
      <c r="B26" s="464"/>
      <c r="C26" s="79" t="s">
        <v>212</v>
      </c>
      <c r="D26" s="92">
        <v>249</v>
      </c>
      <c r="E26" s="81">
        <f>D26*0.8</f>
        <v>199.20000000000002</v>
      </c>
      <c r="F26" s="81">
        <f>D26*0.75</f>
        <v>186.75</v>
      </c>
      <c r="G26" s="81">
        <f>D26*0.7</f>
        <v>174.29999999999998</v>
      </c>
      <c r="H26" s="81">
        <f>D26*0.65</f>
        <v>161.85</v>
      </c>
      <c r="I26" s="82">
        <f>D26*0.6</f>
        <v>149.4</v>
      </c>
      <c r="J26" s="93">
        <v>50</v>
      </c>
      <c r="K26" s="94">
        <v>4.75</v>
      </c>
      <c r="L26" s="95"/>
      <c r="M26" s="4">
        <f t="shared" si="5"/>
        <v>293.82</v>
      </c>
      <c r="N26" s="4"/>
      <c r="O26" s="5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</row>
    <row r="27" spans="2:247" s="60" customFormat="1" ht="30.75" customHeight="1" x14ac:dyDescent="0.2">
      <c r="B27" s="465"/>
      <c r="C27" s="84" t="s">
        <v>213</v>
      </c>
      <c r="D27" s="96">
        <v>326</v>
      </c>
      <c r="E27" s="49">
        <f>D27*0.8</f>
        <v>260.8</v>
      </c>
      <c r="F27" s="49">
        <f>D27*0.75</f>
        <v>244.5</v>
      </c>
      <c r="G27" s="49">
        <f>D27*0.7</f>
        <v>228.2</v>
      </c>
      <c r="H27" s="49">
        <f>D27*0.65</f>
        <v>211.9</v>
      </c>
      <c r="I27" s="85">
        <f>D27*0.6</f>
        <v>195.6</v>
      </c>
      <c r="J27" s="97">
        <v>50</v>
      </c>
      <c r="K27" s="98">
        <v>10.5</v>
      </c>
      <c r="L27" s="95"/>
      <c r="M27" s="4">
        <f t="shared" si="5"/>
        <v>384.68</v>
      </c>
      <c r="N27" s="4"/>
      <c r="O27" s="5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</row>
    <row r="28" spans="2:247" s="60" customFormat="1" ht="30.75" customHeight="1" thickBot="1" x14ac:dyDescent="0.25">
      <c r="B28" s="466"/>
      <c r="C28" s="87" t="s">
        <v>214</v>
      </c>
      <c r="D28" s="99">
        <v>410</v>
      </c>
      <c r="E28" s="89">
        <f>D28*0.8</f>
        <v>328</v>
      </c>
      <c r="F28" s="89">
        <f>D28*0.75</f>
        <v>307.5</v>
      </c>
      <c r="G28" s="89">
        <f>D28*0.7</f>
        <v>287</v>
      </c>
      <c r="H28" s="89">
        <f>D28*0.65</f>
        <v>266.5</v>
      </c>
      <c r="I28" s="90">
        <f>D28*0.6</f>
        <v>246</v>
      </c>
      <c r="J28" s="100" t="s">
        <v>3</v>
      </c>
      <c r="K28" s="101">
        <v>9.5</v>
      </c>
      <c r="L28" s="102"/>
      <c r="M28" s="4">
        <f t="shared" si="5"/>
        <v>483.8</v>
      </c>
      <c r="N28" s="4"/>
      <c r="O28" s="5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</row>
    <row r="29" spans="2:247" s="78" customFormat="1" ht="25.5" customHeight="1" thickBot="1" x14ac:dyDescent="0.3">
      <c r="B29" s="444" t="s">
        <v>179</v>
      </c>
      <c r="C29" s="445"/>
      <c r="D29" s="445"/>
      <c r="E29" s="445"/>
      <c r="F29" s="445"/>
      <c r="G29" s="445"/>
      <c r="H29" s="445"/>
      <c r="I29" s="445"/>
      <c r="J29" s="445"/>
      <c r="K29" s="446"/>
      <c r="L29" s="69"/>
      <c r="M29" s="75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</row>
    <row r="30" spans="2:247" s="60" customFormat="1" ht="30.75" customHeight="1" x14ac:dyDescent="0.2">
      <c r="B30" s="464"/>
      <c r="C30" s="79" t="s">
        <v>215</v>
      </c>
      <c r="D30" s="92">
        <v>241</v>
      </c>
      <c r="E30" s="81">
        <f>D30*0.8</f>
        <v>192.8</v>
      </c>
      <c r="F30" s="81">
        <f>D30*0.75</f>
        <v>180.75</v>
      </c>
      <c r="G30" s="81">
        <f>D30*0.7</f>
        <v>168.7</v>
      </c>
      <c r="H30" s="81">
        <f>D30*0.65</f>
        <v>156.65</v>
      </c>
      <c r="I30" s="82">
        <f>D30*0.6</f>
        <v>144.6</v>
      </c>
      <c r="J30" s="93">
        <v>50</v>
      </c>
      <c r="K30" s="94">
        <v>5.0199999999999996</v>
      </c>
      <c r="L30" s="95"/>
      <c r="M30" s="4">
        <f t="shared" si="5"/>
        <v>284.38</v>
      </c>
      <c r="N30" s="4"/>
      <c r="O30" s="5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</row>
    <row r="31" spans="2:247" s="60" customFormat="1" ht="30.75" customHeight="1" x14ac:dyDescent="0.2">
      <c r="B31" s="465"/>
      <c r="C31" s="84" t="s">
        <v>216</v>
      </c>
      <c r="D31" s="96">
        <v>315</v>
      </c>
      <c r="E31" s="49">
        <f>D31*0.8</f>
        <v>252</v>
      </c>
      <c r="F31" s="49">
        <f>D31*0.75</f>
        <v>236.25</v>
      </c>
      <c r="G31" s="49">
        <f>D31*0.7</f>
        <v>220.5</v>
      </c>
      <c r="H31" s="49">
        <f>D31*0.65</f>
        <v>204.75</v>
      </c>
      <c r="I31" s="85">
        <f>D31*0.6</f>
        <v>189</v>
      </c>
      <c r="J31" s="97">
        <v>40</v>
      </c>
      <c r="K31" s="98">
        <v>8.6</v>
      </c>
      <c r="L31" s="95"/>
      <c r="M31" s="4">
        <f t="shared" si="5"/>
        <v>371.7</v>
      </c>
      <c r="N31" s="4"/>
      <c r="O31" s="5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</row>
    <row r="32" spans="2:247" s="60" customFormat="1" ht="30.75" customHeight="1" thickBot="1" x14ac:dyDescent="0.25">
      <c r="B32" s="466"/>
      <c r="C32" s="87" t="s">
        <v>217</v>
      </c>
      <c r="D32" s="99">
        <v>396</v>
      </c>
      <c r="E32" s="89">
        <f>D32*0.8</f>
        <v>316.8</v>
      </c>
      <c r="F32" s="89">
        <f>D32*0.75</f>
        <v>297</v>
      </c>
      <c r="G32" s="89">
        <f>D32*0.7</f>
        <v>277.2</v>
      </c>
      <c r="H32" s="89">
        <f>D32*0.65</f>
        <v>257.40000000000003</v>
      </c>
      <c r="I32" s="90">
        <f>D32*0.6</f>
        <v>237.6</v>
      </c>
      <c r="J32" s="100" t="s">
        <v>5</v>
      </c>
      <c r="K32" s="101">
        <v>12.71</v>
      </c>
      <c r="L32" s="102"/>
      <c r="M32" s="4">
        <f t="shared" si="5"/>
        <v>467.28</v>
      </c>
      <c r="N32" s="4"/>
      <c r="O32" s="5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</row>
    <row r="33" spans="1:247" s="78" customFormat="1" ht="25.5" customHeight="1" thickBot="1" x14ac:dyDescent="0.3">
      <c r="B33" s="444" t="s">
        <v>180</v>
      </c>
      <c r="C33" s="445"/>
      <c r="D33" s="445"/>
      <c r="E33" s="445"/>
      <c r="F33" s="445"/>
      <c r="G33" s="445"/>
      <c r="H33" s="445"/>
      <c r="I33" s="445"/>
      <c r="J33" s="445"/>
      <c r="K33" s="446"/>
      <c r="L33" s="69"/>
      <c r="M33" s="75"/>
      <c r="N33" s="75"/>
      <c r="O33" s="76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</row>
    <row r="34" spans="1:247" s="60" customFormat="1" ht="18" customHeight="1" x14ac:dyDescent="0.2">
      <c r="B34" s="427"/>
      <c r="C34" s="79" t="s">
        <v>501</v>
      </c>
      <c r="D34" s="92">
        <v>127</v>
      </c>
      <c r="E34" s="81">
        <f t="shared" ref="E34:E39" si="6">D34*0.8</f>
        <v>101.60000000000001</v>
      </c>
      <c r="F34" s="81">
        <f t="shared" ref="F34:F39" si="7">D34*0.75</f>
        <v>95.25</v>
      </c>
      <c r="G34" s="81">
        <f t="shared" ref="G34:G39" si="8">D34*0.7</f>
        <v>88.899999999999991</v>
      </c>
      <c r="H34" s="81">
        <f t="shared" ref="H34:H39" si="9">D34*0.65</f>
        <v>82.55</v>
      </c>
      <c r="I34" s="82">
        <f t="shared" ref="I34:I39" si="10">D34*0.6</f>
        <v>76.2</v>
      </c>
      <c r="J34" s="103"/>
      <c r="K34" s="104"/>
      <c r="L34" s="102"/>
      <c r="M34" s="4">
        <f t="shared" si="5"/>
        <v>149.86000000000001</v>
      </c>
      <c r="N34" s="4"/>
      <c r="O34" s="5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</row>
    <row r="35" spans="1:247" s="60" customFormat="1" ht="18" customHeight="1" x14ac:dyDescent="0.2">
      <c r="B35" s="488"/>
      <c r="C35" s="84" t="s">
        <v>502</v>
      </c>
      <c r="D35" s="96">
        <v>183</v>
      </c>
      <c r="E35" s="49">
        <f t="shared" si="6"/>
        <v>146.4</v>
      </c>
      <c r="F35" s="49">
        <f t="shared" si="7"/>
        <v>137.25</v>
      </c>
      <c r="G35" s="49">
        <f t="shared" si="8"/>
        <v>128.1</v>
      </c>
      <c r="H35" s="49">
        <f t="shared" si="9"/>
        <v>118.95</v>
      </c>
      <c r="I35" s="85">
        <f t="shared" si="10"/>
        <v>109.8</v>
      </c>
      <c r="J35" s="105"/>
      <c r="K35" s="106"/>
      <c r="L35" s="102"/>
      <c r="M35" s="4">
        <f t="shared" si="5"/>
        <v>215.94</v>
      </c>
      <c r="N35" s="4"/>
      <c r="O35" s="5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</row>
    <row r="36" spans="1:247" s="60" customFormat="1" ht="18" customHeight="1" x14ac:dyDescent="0.2">
      <c r="B36" s="488"/>
      <c r="C36" s="84" t="s">
        <v>503</v>
      </c>
      <c r="D36" s="96">
        <v>239</v>
      </c>
      <c r="E36" s="49">
        <f t="shared" si="6"/>
        <v>191.20000000000002</v>
      </c>
      <c r="F36" s="49">
        <f t="shared" si="7"/>
        <v>179.25</v>
      </c>
      <c r="G36" s="49">
        <f t="shared" si="8"/>
        <v>167.29999999999998</v>
      </c>
      <c r="H36" s="49">
        <f t="shared" si="9"/>
        <v>155.35</v>
      </c>
      <c r="I36" s="85">
        <f t="shared" si="10"/>
        <v>143.4</v>
      </c>
      <c r="J36" s="105"/>
      <c r="K36" s="106"/>
      <c r="L36" s="102"/>
      <c r="M36" s="4">
        <f t="shared" si="5"/>
        <v>282.02</v>
      </c>
      <c r="N36" s="4"/>
      <c r="O36" s="5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</row>
    <row r="37" spans="1:247" s="60" customFormat="1" ht="18" customHeight="1" x14ac:dyDescent="0.2">
      <c r="B37" s="488"/>
      <c r="C37" s="84" t="s">
        <v>504</v>
      </c>
      <c r="D37" s="96">
        <v>305</v>
      </c>
      <c r="E37" s="49">
        <f t="shared" si="6"/>
        <v>244</v>
      </c>
      <c r="F37" s="49">
        <f t="shared" si="7"/>
        <v>228.75</v>
      </c>
      <c r="G37" s="49">
        <f t="shared" si="8"/>
        <v>213.5</v>
      </c>
      <c r="H37" s="49">
        <f t="shared" si="9"/>
        <v>198.25</v>
      </c>
      <c r="I37" s="85">
        <f t="shared" si="10"/>
        <v>183</v>
      </c>
      <c r="J37" s="105"/>
      <c r="K37" s="106"/>
      <c r="L37" s="102"/>
      <c r="M37" s="4">
        <f t="shared" si="5"/>
        <v>359.9</v>
      </c>
      <c r="N37" s="4"/>
      <c r="O37" s="5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</row>
    <row r="38" spans="1:247" s="60" customFormat="1" ht="18" customHeight="1" x14ac:dyDescent="0.2">
      <c r="B38" s="488"/>
      <c r="C38" s="84" t="s">
        <v>505</v>
      </c>
      <c r="D38" s="96">
        <v>327</v>
      </c>
      <c r="E38" s="49">
        <f t="shared" si="6"/>
        <v>261.60000000000002</v>
      </c>
      <c r="F38" s="49">
        <f t="shared" si="7"/>
        <v>245.25</v>
      </c>
      <c r="G38" s="49">
        <f t="shared" si="8"/>
        <v>228.89999999999998</v>
      </c>
      <c r="H38" s="49">
        <f t="shared" si="9"/>
        <v>212.55</v>
      </c>
      <c r="I38" s="85">
        <f t="shared" si="10"/>
        <v>196.2</v>
      </c>
      <c r="J38" s="105"/>
      <c r="K38" s="106"/>
      <c r="L38" s="102"/>
      <c r="M38" s="4">
        <f t="shared" si="5"/>
        <v>385.86</v>
      </c>
      <c r="N38" s="4"/>
      <c r="O38" s="5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</row>
    <row r="39" spans="1:247" s="60" customFormat="1" ht="18" customHeight="1" thickBot="1" x14ac:dyDescent="0.25">
      <c r="B39" s="428"/>
      <c r="C39" s="87" t="s">
        <v>506</v>
      </c>
      <c r="D39" s="99">
        <v>361</v>
      </c>
      <c r="E39" s="89">
        <f t="shared" si="6"/>
        <v>288.8</v>
      </c>
      <c r="F39" s="89">
        <f t="shared" si="7"/>
        <v>270.75</v>
      </c>
      <c r="G39" s="89">
        <f t="shared" si="8"/>
        <v>252.7</v>
      </c>
      <c r="H39" s="89">
        <f t="shared" si="9"/>
        <v>234.65</v>
      </c>
      <c r="I39" s="90">
        <f t="shared" si="10"/>
        <v>216.6</v>
      </c>
      <c r="J39" s="100"/>
      <c r="K39" s="101"/>
      <c r="L39" s="102"/>
      <c r="M39" s="4">
        <f t="shared" si="5"/>
        <v>425.98</v>
      </c>
      <c r="N39" s="4"/>
      <c r="O39" s="5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</row>
    <row r="40" spans="1:247" s="78" customFormat="1" ht="25.5" customHeight="1" thickBot="1" x14ac:dyDescent="0.3">
      <c r="B40" s="444" t="s">
        <v>8</v>
      </c>
      <c r="C40" s="445"/>
      <c r="D40" s="445"/>
      <c r="E40" s="445"/>
      <c r="F40" s="445"/>
      <c r="G40" s="445"/>
      <c r="H40" s="445"/>
      <c r="I40" s="445"/>
      <c r="J40" s="445"/>
      <c r="K40" s="446"/>
      <c r="L40" s="69"/>
      <c r="M40" s="75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</row>
    <row r="41" spans="1:247" s="60" customFormat="1" ht="23.25" customHeight="1" x14ac:dyDescent="0.2">
      <c r="B41" s="464"/>
      <c r="C41" s="79" t="s">
        <v>507</v>
      </c>
      <c r="D41" s="462">
        <v>264</v>
      </c>
      <c r="E41" s="454">
        <f>D41*0.8</f>
        <v>211.20000000000002</v>
      </c>
      <c r="F41" s="454">
        <f>D41*0.75</f>
        <v>198</v>
      </c>
      <c r="G41" s="454">
        <f>D41*0.7</f>
        <v>184.79999999999998</v>
      </c>
      <c r="H41" s="454">
        <f>D41*0.65</f>
        <v>171.6</v>
      </c>
      <c r="I41" s="485">
        <f>D41*0.6</f>
        <v>158.4</v>
      </c>
      <c r="J41" s="468">
        <v>30</v>
      </c>
      <c r="K41" s="456">
        <v>3.84</v>
      </c>
      <c r="L41" s="70"/>
      <c r="M41" s="4">
        <f t="shared" si="5"/>
        <v>311.52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</row>
    <row r="42" spans="1:247" s="60" customFormat="1" ht="23.25" customHeight="1" x14ac:dyDescent="0.2">
      <c r="B42" s="465"/>
      <c r="C42" s="84" t="s">
        <v>508</v>
      </c>
      <c r="D42" s="463"/>
      <c r="E42" s="455"/>
      <c r="F42" s="455"/>
      <c r="G42" s="455"/>
      <c r="H42" s="455"/>
      <c r="I42" s="471"/>
      <c r="J42" s="469"/>
      <c r="K42" s="457"/>
      <c r="L42" s="70"/>
      <c r="M42" s="4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</row>
    <row r="43" spans="1:247" s="60" customFormat="1" ht="23.25" customHeight="1" x14ac:dyDescent="0.2">
      <c r="B43" s="465"/>
      <c r="C43" s="84" t="s">
        <v>509</v>
      </c>
      <c r="D43" s="463">
        <v>338</v>
      </c>
      <c r="E43" s="455">
        <f>D43*0.8</f>
        <v>270.40000000000003</v>
      </c>
      <c r="F43" s="455">
        <f>D43*0.75</f>
        <v>253.5</v>
      </c>
      <c r="G43" s="455">
        <f>D43*0.7</f>
        <v>236.6</v>
      </c>
      <c r="H43" s="455">
        <f>D43*0.65</f>
        <v>219.70000000000002</v>
      </c>
      <c r="I43" s="471">
        <f>D43*0.6</f>
        <v>202.79999999999998</v>
      </c>
      <c r="J43" s="469">
        <v>20</v>
      </c>
      <c r="K43" s="457">
        <v>4.53</v>
      </c>
      <c r="L43" s="70"/>
      <c r="M43" s="4">
        <f t="shared" si="5"/>
        <v>398.84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</row>
    <row r="44" spans="1:247" s="60" customFormat="1" ht="23.25" customHeight="1" thickBot="1" x14ac:dyDescent="0.25">
      <c r="B44" s="466"/>
      <c r="C44" s="87" t="s">
        <v>510</v>
      </c>
      <c r="D44" s="486"/>
      <c r="E44" s="470"/>
      <c r="F44" s="470"/>
      <c r="G44" s="470"/>
      <c r="H44" s="470"/>
      <c r="I44" s="472"/>
      <c r="J44" s="487"/>
      <c r="K44" s="484"/>
      <c r="L44" s="70"/>
      <c r="M44" s="4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</row>
    <row r="45" spans="1:247" s="78" customFormat="1" ht="25.5" customHeight="1" thickBot="1" x14ac:dyDescent="0.3">
      <c r="B45" s="529" t="s">
        <v>9</v>
      </c>
      <c r="C45" s="445"/>
      <c r="D45" s="445"/>
      <c r="E45" s="445"/>
      <c r="F45" s="445"/>
      <c r="G45" s="445"/>
      <c r="H45" s="445"/>
      <c r="I45" s="445"/>
      <c r="J45" s="445"/>
      <c r="K45" s="446"/>
      <c r="L45" s="69"/>
      <c r="M45" s="75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</row>
    <row r="46" spans="1:247" s="60" customFormat="1" ht="93" customHeight="1" thickBot="1" x14ac:dyDescent="0.25">
      <c r="A46" s="112"/>
      <c r="B46" s="113"/>
      <c r="C46" s="114" t="s">
        <v>192</v>
      </c>
      <c r="D46" s="38">
        <v>509</v>
      </c>
      <c r="E46" s="39">
        <f>D46*0.8</f>
        <v>407.20000000000005</v>
      </c>
      <c r="F46" s="39">
        <f>D46*0.75</f>
        <v>381.75</v>
      </c>
      <c r="G46" s="39">
        <f>D46*0.7</f>
        <v>356.29999999999995</v>
      </c>
      <c r="H46" s="39">
        <f>D46*0.65</f>
        <v>330.85</v>
      </c>
      <c r="I46" s="40">
        <f>D46*0.6</f>
        <v>305.39999999999998</v>
      </c>
      <c r="J46" s="115" t="s">
        <v>3</v>
      </c>
      <c r="K46" s="116">
        <v>4.5</v>
      </c>
      <c r="L46" s="3"/>
      <c r="M46" s="4">
        <f t="shared" si="5"/>
        <v>600.62</v>
      </c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</row>
    <row r="47" spans="1:247" s="60" customFormat="1" ht="93" customHeight="1" thickBot="1" x14ac:dyDescent="0.25">
      <c r="A47" s="117"/>
      <c r="B47" s="113"/>
      <c r="C47" s="118" t="s">
        <v>190</v>
      </c>
      <c r="D47" s="35">
        <v>306</v>
      </c>
      <c r="E47" s="36">
        <f>D47*0.8</f>
        <v>244.8</v>
      </c>
      <c r="F47" s="36">
        <f>D47*0.75</f>
        <v>229.5</v>
      </c>
      <c r="G47" s="36">
        <f>D47*0.7</f>
        <v>214.2</v>
      </c>
      <c r="H47" s="36">
        <f>D47*0.65</f>
        <v>198.9</v>
      </c>
      <c r="I47" s="37">
        <f>D47*0.6</f>
        <v>183.6</v>
      </c>
      <c r="J47" s="119" t="s">
        <v>4</v>
      </c>
      <c r="K47" s="120" t="s">
        <v>46</v>
      </c>
      <c r="L47" s="3"/>
      <c r="M47" s="4">
        <f t="shared" si="5"/>
        <v>361.08</v>
      </c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</row>
    <row r="48" spans="1:247" s="60" customFormat="1" ht="93" customHeight="1" thickBot="1" x14ac:dyDescent="0.25">
      <c r="A48" s="117"/>
      <c r="B48" s="113"/>
      <c r="C48" s="121" t="s">
        <v>191</v>
      </c>
      <c r="D48" s="38">
        <v>273</v>
      </c>
      <c r="E48" s="39">
        <f>D48*0.8</f>
        <v>218.4</v>
      </c>
      <c r="F48" s="39">
        <f>D48*0.75</f>
        <v>204.75</v>
      </c>
      <c r="G48" s="39">
        <f>D48*0.7</f>
        <v>191.1</v>
      </c>
      <c r="H48" s="39">
        <f>D48*0.65</f>
        <v>177.45000000000002</v>
      </c>
      <c r="I48" s="40">
        <f>D48*0.6</f>
        <v>163.79999999999998</v>
      </c>
      <c r="J48" s="115" t="s">
        <v>4</v>
      </c>
      <c r="K48" s="116"/>
      <c r="L48" s="3"/>
      <c r="M48" s="4">
        <f t="shared" si="5"/>
        <v>322.14</v>
      </c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</row>
    <row r="49" spans="1:247" s="60" customFormat="1" ht="93" customHeight="1" thickBot="1" x14ac:dyDescent="0.25">
      <c r="A49" s="122"/>
      <c r="B49" s="113"/>
      <c r="C49" s="118" t="s">
        <v>218</v>
      </c>
      <c r="D49" s="35">
        <v>446</v>
      </c>
      <c r="E49" s="36">
        <f>D49*0.8</f>
        <v>356.8</v>
      </c>
      <c r="F49" s="36">
        <f>D49*0.75</f>
        <v>334.5</v>
      </c>
      <c r="G49" s="36">
        <f>D49*0.7</f>
        <v>312.2</v>
      </c>
      <c r="H49" s="36">
        <f>D49*0.65</f>
        <v>289.90000000000003</v>
      </c>
      <c r="I49" s="37">
        <f>D49*0.6</f>
        <v>267.59999999999997</v>
      </c>
      <c r="J49" s="123" t="s">
        <v>22</v>
      </c>
      <c r="K49" s="124"/>
      <c r="L49" s="3"/>
      <c r="M49" s="4">
        <f t="shared" si="5"/>
        <v>526.28</v>
      </c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</row>
    <row r="50" spans="1:247" s="78" customFormat="1" ht="25.5" customHeight="1" thickBot="1" x14ac:dyDescent="0.3">
      <c r="B50" s="489" t="s">
        <v>32</v>
      </c>
      <c r="C50" s="480"/>
      <c r="D50" s="480"/>
      <c r="E50" s="480"/>
      <c r="F50" s="480"/>
      <c r="G50" s="480"/>
      <c r="H50" s="480"/>
      <c r="I50" s="480"/>
      <c r="J50" s="480"/>
      <c r="K50" s="481"/>
      <c r="L50" s="125"/>
      <c r="M50" s="75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</row>
    <row r="51" spans="1:247" s="60" customFormat="1" ht="93" customHeight="1" thickBot="1" x14ac:dyDescent="0.25">
      <c r="B51" s="113"/>
      <c r="C51" s="121" t="s">
        <v>193</v>
      </c>
      <c r="D51" s="38">
        <v>224</v>
      </c>
      <c r="E51" s="39">
        <f>D51*0.8</f>
        <v>179.20000000000002</v>
      </c>
      <c r="F51" s="39">
        <f>D51*0.75</f>
        <v>168</v>
      </c>
      <c r="G51" s="39">
        <f>D51*0.7</f>
        <v>156.79999999999998</v>
      </c>
      <c r="H51" s="39">
        <f>D51*0.65</f>
        <v>145.6</v>
      </c>
      <c r="I51" s="40">
        <f>D51*0.6</f>
        <v>134.4</v>
      </c>
      <c r="J51" s="115" t="s">
        <v>3</v>
      </c>
      <c r="K51" s="116"/>
      <c r="L51" s="3"/>
      <c r="M51" s="4">
        <f t="shared" si="5"/>
        <v>264.32</v>
      </c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</row>
    <row r="52" spans="1:247" s="60" customFormat="1" ht="93" customHeight="1" thickBot="1" x14ac:dyDescent="0.25">
      <c r="B52" s="113"/>
      <c r="C52" s="118" t="s">
        <v>219</v>
      </c>
      <c r="D52" s="35">
        <v>273</v>
      </c>
      <c r="E52" s="36">
        <f>D52*0.8</f>
        <v>218.4</v>
      </c>
      <c r="F52" s="36">
        <f>D52*0.75</f>
        <v>204.75</v>
      </c>
      <c r="G52" s="36">
        <f>D52*0.7</f>
        <v>191.1</v>
      </c>
      <c r="H52" s="36">
        <f>D52*0.65</f>
        <v>177.45000000000002</v>
      </c>
      <c r="I52" s="37">
        <f>D52*0.6</f>
        <v>163.79999999999998</v>
      </c>
      <c r="J52" s="123" t="s">
        <v>21</v>
      </c>
      <c r="K52" s="124"/>
      <c r="L52" s="3"/>
      <c r="M52" s="4">
        <f t="shared" si="5"/>
        <v>322.14</v>
      </c>
      <c r="N52" s="1"/>
      <c r="O52" s="1"/>
      <c r="P52" s="1"/>
      <c r="Q52" s="1"/>
      <c r="R52" s="6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</row>
    <row r="53" spans="1:247" s="78" customFormat="1" ht="25.5" customHeight="1" thickBot="1" x14ac:dyDescent="0.3">
      <c r="B53" s="479" t="s">
        <v>45</v>
      </c>
      <c r="C53" s="480"/>
      <c r="D53" s="480"/>
      <c r="E53" s="480"/>
      <c r="F53" s="480"/>
      <c r="G53" s="480"/>
      <c r="H53" s="480"/>
      <c r="I53" s="480"/>
      <c r="J53" s="480"/>
      <c r="K53" s="481"/>
      <c r="L53" s="125"/>
      <c r="M53" s="75"/>
      <c r="N53" s="77"/>
      <c r="O53" s="77"/>
      <c r="P53" s="77"/>
      <c r="Q53" s="77"/>
      <c r="R53" s="126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</row>
    <row r="54" spans="1:247" s="60" customFormat="1" ht="30.75" customHeight="1" x14ac:dyDescent="0.2">
      <c r="B54" s="437"/>
      <c r="C54" s="127" t="s">
        <v>182</v>
      </c>
      <c r="D54" s="128"/>
      <c r="E54" s="43"/>
      <c r="F54" s="43"/>
      <c r="G54" s="43"/>
      <c r="H54" s="43"/>
      <c r="I54" s="129"/>
      <c r="J54" s="103"/>
      <c r="K54" s="130"/>
      <c r="L54" s="3"/>
      <c r="M54" s="4"/>
      <c r="N54" s="1"/>
      <c r="O54" s="1"/>
      <c r="P54" s="1"/>
      <c r="Q54" s="1"/>
      <c r="R54" s="6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</row>
    <row r="55" spans="1:247" s="60" customFormat="1" ht="30.75" customHeight="1" x14ac:dyDescent="0.2">
      <c r="B55" s="467"/>
      <c r="C55" s="84" t="s">
        <v>48</v>
      </c>
      <c r="D55" s="96">
        <v>840</v>
      </c>
      <c r="E55" s="49">
        <f>D55*0.8</f>
        <v>672</v>
      </c>
      <c r="F55" s="49">
        <f>D55*0.75</f>
        <v>630</v>
      </c>
      <c r="G55" s="49">
        <f>D55*0.7</f>
        <v>588</v>
      </c>
      <c r="H55" s="49">
        <f>D55*0.65</f>
        <v>546</v>
      </c>
      <c r="I55" s="85">
        <f>D55*0.6</f>
        <v>504</v>
      </c>
      <c r="J55" s="105" t="s">
        <v>55</v>
      </c>
      <c r="K55" s="131"/>
      <c r="L55" s="3"/>
      <c r="M55" s="4">
        <f t="shared" ref="M55:M146" si="11">D55+D55*18%</f>
        <v>991.2</v>
      </c>
      <c r="N55" s="1"/>
      <c r="O55" s="1"/>
      <c r="P55" s="1"/>
      <c r="Q55" s="1"/>
      <c r="R55" s="6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</row>
    <row r="56" spans="1:247" s="60" customFormat="1" ht="30.75" customHeight="1" thickBot="1" x14ac:dyDescent="0.25">
      <c r="B56" s="438"/>
      <c r="C56" s="132" t="s">
        <v>220</v>
      </c>
      <c r="D56" s="133">
        <v>730</v>
      </c>
      <c r="E56" s="55">
        <f>D56*0.8</f>
        <v>584</v>
      </c>
      <c r="F56" s="55">
        <f>D56*0.75</f>
        <v>547.5</v>
      </c>
      <c r="G56" s="55">
        <f>D56*0.7</f>
        <v>510.99999999999994</v>
      </c>
      <c r="H56" s="55">
        <f>D56*0.65</f>
        <v>474.5</v>
      </c>
      <c r="I56" s="134">
        <f>D56*0.6</f>
        <v>438</v>
      </c>
      <c r="J56" s="100" t="s">
        <v>55</v>
      </c>
      <c r="K56" s="135"/>
      <c r="L56" s="3"/>
      <c r="M56" s="4">
        <f t="shared" si="11"/>
        <v>861.4</v>
      </c>
      <c r="N56" s="1"/>
      <c r="O56" s="1"/>
      <c r="P56" s="1"/>
      <c r="Q56" s="1"/>
      <c r="R56" s="6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</row>
    <row r="57" spans="1:247" s="60" customFormat="1" ht="30.75" customHeight="1" x14ac:dyDescent="0.2">
      <c r="B57" s="437"/>
      <c r="C57" s="136" t="s">
        <v>49</v>
      </c>
      <c r="D57" s="92"/>
      <c r="E57" s="81"/>
      <c r="F57" s="81"/>
      <c r="G57" s="81"/>
      <c r="H57" s="81"/>
      <c r="I57" s="82"/>
      <c r="J57" s="137"/>
      <c r="K57" s="138"/>
      <c r="L57" s="3"/>
      <c r="M57" s="4">
        <f t="shared" si="11"/>
        <v>0</v>
      </c>
      <c r="N57" s="1"/>
      <c r="O57" s="1"/>
      <c r="P57" s="1"/>
      <c r="Q57" s="1"/>
      <c r="R57" s="6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</row>
    <row r="58" spans="1:247" s="60" customFormat="1" ht="30.75" customHeight="1" x14ac:dyDescent="0.2">
      <c r="B58" s="467"/>
      <c r="C58" s="84" t="s">
        <v>50</v>
      </c>
      <c r="D58" s="96">
        <v>1095</v>
      </c>
      <c r="E58" s="49">
        <f t="shared" ref="E58:E71" si="12">D58*0.8</f>
        <v>876</v>
      </c>
      <c r="F58" s="49">
        <f t="shared" ref="F58:F71" si="13">D58*0.75</f>
        <v>821.25</v>
      </c>
      <c r="G58" s="49">
        <f t="shared" ref="G58:G71" si="14">D58*0.7</f>
        <v>766.5</v>
      </c>
      <c r="H58" s="49">
        <f t="shared" ref="H58:H71" si="15">D58*0.65</f>
        <v>711.75</v>
      </c>
      <c r="I58" s="85">
        <f t="shared" ref="I58:I71" si="16">D58*0.6</f>
        <v>657</v>
      </c>
      <c r="J58" s="105" t="s">
        <v>33</v>
      </c>
      <c r="K58" s="131"/>
      <c r="L58" s="3"/>
      <c r="M58" s="4">
        <f t="shared" si="11"/>
        <v>1292.0999999999999</v>
      </c>
      <c r="N58" s="1"/>
      <c r="O58" s="1"/>
      <c r="P58" s="1"/>
      <c r="Q58" s="1"/>
      <c r="R58" s="6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</row>
    <row r="59" spans="1:247" s="60" customFormat="1" ht="30.75" customHeight="1" thickBot="1" x14ac:dyDescent="0.25">
      <c r="B59" s="438"/>
      <c r="C59" s="87" t="s">
        <v>220</v>
      </c>
      <c r="D59" s="99">
        <v>984</v>
      </c>
      <c r="E59" s="89">
        <f t="shared" si="12"/>
        <v>787.2</v>
      </c>
      <c r="F59" s="89">
        <f t="shared" si="13"/>
        <v>738</v>
      </c>
      <c r="G59" s="89">
        <f t="shared" si="14"/>
        <v>688.8</v>
      </c>
      <c r="H59" s="89">
        <f t="shared" si="15"/>
        <v>639.6</v>
      </c>
      <c r="I59" s="90">
        <f t="shared" si="16"/>
        <v>590.4</v>
      </c>
      <c r="J59" s="139" t="s">
        <v>33</v>
      </c>
      <c r="K59" s="140"/>
      <c r="L59" s="3"/>
      <c r="M59" s="4">
        <f t="shared" si="11"/>
        <v>1161.1199999999999</v>
      </c>
      <c r="N59" s="1"/>
      <c r="O59" s="1"/>
      <c r="P59" s="1"/>
      <c r="Q59" s="1"/>
      <c r="R59" s="6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</row>
    <row r="60" spans="1:247" s="60" customFormat="1" ht="30.75" customHeight="1" x14ac:dyDescent="0.2">
      <c r="B60" s="437"/>
      <c r="C60" s="141" t="s">
        <v>183</v>
      </c>
      <c r="D60" s="128"/>
      <c r="E60" s="43"/>
      <c r="F60" s="43"/>
      <c r="G60" s="43"/>
      <c r="H60" s="43"/>
      <c r="I60" s="129"/>
      <c r="J60" s="103"/>
      <c r="K60" s="130"/>
      <c r="L60" s="3"/>
      <c r="M60" s="4">
        <f t="shared" si="11"/>
        <v>0</v>
      </c>
      <c r="N60" s="1"/>
      <c r="O60" s="1"/>
      <c r="P60" s="1"/>
      <c r="Q60" s="1"/>
      <c r="R60" s="6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</row>
    <row r="61" spans="1:247" s="60" customFormat="1" ht="30.75" customHeight="1" x14ac:dyDescent="0.2">
      <c r="B61" s="467"/>
      <c r="C61" s="47" t="s">
        <v>50</v>
      </c>
      <c r="D61" s="96">
        <v>1376</v>
      </c>
      <c r="E61" s="49">
        <f t="shared" si="12"/>
        <v>1100.8</v>
      </c>
      <c r="F61" s="49">
        <f t="shared" si="13"/>
        <v>1032</v>
      </c>
      <c r="G61" s="49">
        <f t="shared" si="14"/>
        <v>963.19999999999993</v>
      </c>
      <c r="H61" s="49">
        <f t="shared" si="15"/>
        <v>894.4</v>
      </c>
      <c r="I61" s="85">
        <f t="shared" si="16"/>
        <v>825.6</v>
      </c>
      <c r="J61" s="105" t="s">
        <v>33</v>
      </c>
      <c r="K61" s="131"/>
      <c r="L61" s="3"/>
      <c r="M61" s="4">
        <f t="shared" si="11"/>
        <v>1623.68</v>
      </c>
      <c r="N61" s="1"/>
      <c r="O61" s="1"/>
      <c r="P61" s="1"/>
      <c r="Q61" s="1"/>
      <c r="R61" s="6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</row>
    <row r="62" spans="1:247" s="60" customFormat="1" ht="30.75" customHeight="1" thickBot="1" x14ac:dyDescent="0.25">
      <c r="B62" s="438"/>
      <c r="C62" s="53" t="s">
        <v>220</v>
      </c>
      <c r="D62" s="133">
        <v>1266</v>
      </c>
      <c r="E62" s="55">
        <f t="shared" si="12"/>
        <v>1012.8000000000001</v>
      </c>
      <c r="F62" s="55">
        <f t="shared" si="13"/>
        <v>949.5</v>
      </c>
      <c r="G62" s="55">
        <f t="shared" si="14"/>
        <v>886.19999999999993</v>
      </c>
      <c r="H62" s="55">
        <f t="shared" si="15"/>
        <v>822.9</v>
      </c>
      <c r="I62" s="134">
        <f t="shared" si="16"/>
        <v>759.6</v>
      </c>
      <c r="J62" s="100" t="s">
        <v>33</v>
      </c>
      <c r="K62" s="135"/>
      <c r="L62" s="3"/>
      <c r="M62" s="4">
        <f t="shared" si="11"/>
        <v>1493.88</v>
      </c>
      <c r="N62" s="1"/>
      <c r="O62" s="1"/>
      <c r="P62" s="1"/>
      <c r="Q62" s="1"/>
      <c r="R62" s="6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</row>
    <row r="63" spans="1:247" s="60" customFormat="1" ht="30.75" customHeight="1" x14ac:dyDescent="0.2">
      <c r="B63" s="437"/>
      <c r="C63" s="136" t="s">
        <v>51</v>
      </c>
      <c r="D63" s="92"/>
      <c r="E63" s="81"/>
      <c r="F63" s="81"/>
      <c r="G63" s="81"/>
      <c r="H63" s="81"/>
      <c r="I63" s="82"/>
      <c r="J63" s="137"/>
      <c r="K63" s="138"/>
      <c r="L63" s="3"/>
      <c r="M63" s="4">
        <f t="shared" si="11"/>
        <v>0</v>
      </c>
      <c r="N63" s="142"/>
      <c r="O63" s="142"/>
      <c r="P63" s="1"/>
      <c r="Q63" s="1"/>
      <c r="R63" s="6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</row>
    <row r="64" spans="1:247" s="60" customFormat="1" ht="30.75" customHeight="1" x14ac:dyDescent="0.2">
      <c r="B64" s="467"/>
      <c r="C64" s="84" t="s">
        <v>52</v>
      </c>
      <c r="D64" s="96">
        <v>920</v>
      </c>
      <c r="E64" s="49">
        <f t="shared" si="12"/>
        <v>736</v>
      </c>
      <c r="F64" s="49">
        <f t="shared" si="13"/>
        <v>690</v>
      </c>
      <c r="G64" s="49">
        <f t="shared" si="14"/>
        <v>644</v>
      </c>
      <c r="H64" s="49">
        <f t="shared" si="15"/>
        <v>598</v>
      </c>
      <c r="I64" s="85">
        <f t="shared" si="16"/>
        <v>552</v>
      </c>
      <c r="J64" s="105" t="s">
        <v>54</v>
      </c>
      <c r="K64" s="131"/>
      <c r="L64" s="3"/>
      <c r="M64" s="4">
        <f t="shared" si="11"/>
        <v>1085.5999999999999</v>
      </c>
      <c r="N64" s="1"/>
      <c r="O64" s="1"/>
      <c r="P64" s="1"/>
      <c r="Q64" s="1"/>
      <c r="R64" s="6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</row>
    <row r="65" spans="2:247" s="60" customFormat="1" ht="30.75" customHeight="1" thickBot="1" x14ac:dyDescent="0.25">
      <c r="B65" s="438"/>
      <c r="C65" s="87" t="s">
        <v>220</v>
      </c>
      <c r="D65" s="99">
        <v>810</v>
      </c>
      <c r="E65" s="89">
        <f t="shared" si="12"/>
        <v>648</v>
      </c>
      <c r="F65" s="89">
        <f t="shared" si="13"/>
        <v>607.5</v>
      </c>
      <c r="G65" s="89">
        <f t="shared" si="14"/>
        <v>567</v>
      </c>
      <c r="H65" s="89">
        <f t="shared" si="15"/>
        <v>526.5</v>
      </c>
      <c r="I65" s="90">
        <f t="shared" si="16"/>
        <v>486</v>
      </c>
      <c r="J65" s="139" t="s">
        <v>54</v>
      </c>
      <c r="K65" s="140"/>
      <c r="L65" s="3"/>
      <c r="M65" s="4">
        <f t="shared" si="11"/>
        <v>955.8</v>
      </c>
      <c r="N65" s="1"/>
      <c r="O65" s="1"/>
      <c r="P65" s="1"/>
      <c r="Q65" s="1"/>
      <c r="R65" s="6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</row>
    <row r="66" spans="2:247" s="60" customFormat="1" ht="30.75" customHeight="1" x14ac:dyDescent="0.2">
      <c r="B66" s="437"/>
      <c r="C66" s="141" t="s">
        <v>184</v>
      </c>
      <c r="D66" s="128"/>
      <c r="E66" s="43"/>
      <c r="F66" s="43"/>
      <c r="G66" s="43"/>
      <c r="H66" s="43"/>
      <c r="I66" s="129"/>
      <c r="J66" s="103"/>
      <c r="K66" s="130"/>
      <c r="L66" s="3"/>
      <c r="M66" s="4">
        <f t="shared" si="11"/>
        <v>0</v>
      </c>
      <c r="N66" s="1"/>
      <c r="O66" s="1"/>
      <c r="P66" s="1"/>
      <c r="Q66" s="1"/>
      <c r="R66" s="6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</row>
    <row r="67" spans="2:247" s="60" customFormat="1" ht="30.75" customHeight="1" x14ac:dyDescent="0.2">
      <c r="B67" s="467"/>
      <c r="C67" s="47" t="s">
        <v>50</v>
      </c>
      <c r="D67" s="96">
        <v>1216</v>
      </c>
      <c r="E67" s="49">
        <f t="shared" si="12"/>
        <v>972.80000000000007</v>
      </c>
      <c r="F67" s="49">
        <f t="shared" si="13"/>
        <v>912</v>
      </c>
      <c r="G67" s="49">
        <f t="shared" si="14"/>
        <v>851.19999999999993</v>
      </c>
      <c r="H67" s="49">
        <f t="shared" si="15"/>
        <v>790.4</v>
      </c>
      <c r="I67" s="85">
        <f t="shared" si="16"/>
        <v>729.6</v>
      </c>
      <c r="J67" s="105" t="s">
        <v>33</v>
      </c>
      <c r="K67" s="131"/>
      <c r="L67" s="3"/>
      <c r="M67" s="4">
        <f t="shared" si="11"/>
        <v>1434.88</v>
      </c>
      <c r="N67" s="1"/>
      <c r="O67" s="1"/>
      <c r="P67" s="1"/>
      <c r="Q67" s="1"/>
      <c r="R67" s="6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</row>
    <row r="68" spans="2:247" s="60" customFormat="1" ht="30.75" customHeight="1" thickBot="1" x14ac:dyDescent="0.25">
      <c r="B68" s="438"/>
      <c r="C68" s="53" t="s">
        <v>220</v>
      </c>
      <c r="D68" s="133">
        <v>1107</v>
      </c>
      <c r="E68" s="55">
        <f t="shared" si="12"/>
        <v>885.6</v>
      </c>
      <c r="F68" s="55">
        <f t="shared" si="13"/>
        <v>830.25</v>
      </c>
      <c r="G68" s="55">
        <f t="shared" si="14"/>
        <v>774.9</v>
      </c>
      <c r="H68" s="55">
        <f t="shared" si="15"/>
        <v>719.55000000000007</v>
      </c>
      <c r="I68" s="134">
        <f t="shared" si="16"/>
        <v>664.19999999999993</v>
      </c>
      <c r="J68" s="100" t="s">
        <v>33</v>
      </c>
      <c r="K68" s="135"/>
      <c r="L68" s="3"/>
      <c r="M68" s="4">
        <f t="shared" si="11"/>
        <v>1306.26</v>
      </c>
      <c r="N68" s="1"/>
      <c r="O68" s="1"/>
      <c r="P68" s="1"/>
      <c r="Q68" s="1"/>
      <c r="R68" s="6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</row>
    <row r="69" spans="2:247" s="60" customFormat="1" ht="30.75" customHeight="1" x14ac:dyDescent="0.2">
      <c r="B69" s="437"/>
      <c r="C69" s="136" t="s">
        <v>185</v>
      </c>
      <c r="D69" s="92"/>
      <c r="E69" s="81"/>
      <c r="F69" s="81"/>
      <c r="G69" s="81"/>
      <c r="H69" s="81"/>
      <c r="I69" s="82"/>
      <c r="J69" s="137"/>
      <c r="K69" s="138"/>
      <c r="L69" s="3"/>
      <c r="M69" s="4">
        <f t="shared" si="11"/>
        <v>0</v>
      </c>
      <c r="N69" s="1"/>
      <c r="O69" s="1"/>
      <c r="P69" s="1"/>
      <c r="Q69" s="1"/>
      <c r="R69" s="6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</row>
    <row r="70" spans="2:247" s="60" customFormat="1" ht="30.75" customHeight="1" x14ac:dyDescent="0.2">
      <c r="B70" s="467"/>
      <c r="C70" s="84" t="s">
        <v>53</v>
      </c>
      <c r="D70" s="96">
        <v>1536</v>
      </c>
      <c r="E70" s="49">
        <f t="shared" si="12"/>
        <v>1228.8000000000002</v>
      </c>
      <c r="F70" s="49">
        <f t="shared" si="13"/>
        <v>1152</v>
      </c>
      <c r="G70" s="49">
        <f t="shared" si="14"/>
        <v>1075.1999999999998</v>
      </c>
      <c r="H70" s="49">
        <f t="shared" si="15"/>
        <v>998.40000000000009</v>
      </c>
      <c r="I70" s="85">
        <f t="shared" si="16"/>
        <v>921.59999999999991</v>
      </c>
      <c r="J70" s="105" t="s">
        <v>33</v>
      </c>
      <c r="K70" s="131"/>
      <c r="L70" s="3"/>
      <c r="M70" s="4">
        <f t="shared" si="11"/>
        <v>1812.48</v>
      </c>
      <c r="N70" s="1"/>
      <c r="O70" s="1"/>
      <c r="P70" s="1"/>
      <c r="Q70" s="1"/>
      <c r="R70" s="6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</row>
    <row r="71" spans="2:247" s="60" customFormat="1" ht="30.75" customHeight="1" thickBot="1" x14ac:dyDescent="0.25">
      <c r="B71" s="438"/>
      <c r="C71" s="87" t="s">
        <v>220</v>
      </c>
      <c r="D71" s="99">
        <v>1428</v>
      </c>
      <c r="E71" s="89">
        <f t="shared" si="12"/>
        <v>1142.4000000000001</v>
      </c>
      <c r="F71" s="89">
        <f t="shared" si="13"/>
        <v>1071</v>
      </c>
      <c r="G71" s="89">
        <f t="shared" si="14"/>
        <v>999.59999999999991</v>
      </c>
      <c r="H71" s="89">
        <f t="shared" si="15"/>
        <v>928.2</v>
      </c>
      <c r="I71" s="90">
        <f t="shared" si="16"/>
        <v>856.8</v>
      </c>
      <c r="J71" s="100" t="s">
        <v>33</v>
      </c>
      <c r="K71" s="135"/>
      <c r="L71" s="3"/>
      <c r="M71" s="4">
        <f t="shared" si="11"/>
        <v>1685.04</v>
      </c>
      <c r="N71" s="1"/>
      <c r="O71" s="1"/>
      <c r="P71" s="1"/>
      <c r="Q71" s="1"/>
      <c r="R71" s="6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</row>
    <row r="72" spans="2:247" s="78" customFormat="1" ht="25.5" customHeight="1" thickBot="1" x14ac:dyDescent="0.3">
      <c r="B72" s="444" t="s">
        <v>13</v>
      </c>
      <c r="C72" s="445"/>
      <c r="D72" s="445"/>
      <c r="E72" s="445"/>
      <c r="F72" s="445"/>
      <c r="G72" s="445"/>
      <c r="H72" s="445"/>
      <c r="I72" s="445"/>
      <c r="J72" s="445"/>
      <c r="K72" s="446"/>
      <c r="L72" s="69"/>
      <c r="M72" s="75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</row>
    <row r="73" spans="2:247" s="60" customFormat="1" ht="27" customHeight="1" x14ac:dyDescent="0.2">
      <c r="B73" s="427"/>
      <c r="C73" s="79" t="s">
        <v>221</v>
      </c>
      <c r="D73" s="92">
        <v>151</v>
      </c>
      <c r="E73" s="81">
        <f>D73*0.8</f>
        <v>120.80000000000001</v>
      </c>
      <c r="F73" s="81">
        <f>D73*0.75</f>
        <v>113.25</v>
      </c>
      <c r="G73" s="81">
        <f>D73*0.7</f>
        <v>105.69999999999999</v>
      </c>
      <c r="H73" s="81">
        <f>D73*0.65</f>
        <v>98.15</v>
      </c>
      <c r="I73" s="82">
        <f>D73*0.6</f>
        <v>90.6</v>
      </c>
      <c r="J73" s="93">
        <v>100</v>
      </c>
      <c r="K73" s="104">
        <v>3.06</v>
      </c>
      <c r="L73" s="102"/>
      <c r="M73" s="4">
        <f t="shared" si="11"/>
        <v>178.18</v>
      </c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</row>
    <row r="74" spans="2:247" s="60" customFormat="1" ht="27" customHeight="1" x14ac:dyDescent="0.2">
      <c r="B74" s="488"/>
      <c r="C74" s="84" t="s">
        <v>222</v>
      </c>
      <c r="D74" s="96">
        <v>187</v>
      </c>
      <c r="E74" s="49">
        <f>D74*0.8</f>
        <v>149.6</v>
      </c>
      <c r="F74" s="49">
        <f>D74*0.75</f>
        <v>140.25</v>
      </c>
      <c r="G74" s="49">
        <f>D74*0.7</f>
        <v>130.9</v>
      </c>
      <c r="H74" s="49">
        <f>D74*0.65</f>
        <v>121.55</v>
      </c>
      <c r="I74" s="85">
        <f>D74*0.6</f>
        <v>112.2</v>
      </c>
      <c r="J74" s="97">
        <v>50</v>
      </c>
      <c r="K74" s="106">
        <v>3.17</v>
      </c>
      <c r="L74" s="102"/>
      <c r="M74" s="4">
        <f t="shared" si="11"/>
        <v>220.66</v>
      </c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</row>
    <row r="75" spans="2:247" s="60" customFormat="1" ht="27" customHeight="1" x14ac:dyDescent="0.2">
      <c r="B75" s="488"/>
      <c r="C75" s="84" t="s">
        <v>223</v>
      </c>
      <c r="D75" s="96">
        <v>261</v>
      </c>
      <c r="E75" s="49">
        <f>D75*0.8</f>
        <v>208.8</v>
      </c>
      <c r="F75" s="49">
        <f>D75*0.75</f>
        <v>195.75</v>
      </c>
      <c r="G75" s="49">
        <f>D75*0.7</f>
        <v>182.7</v>
      </c>
      <c r="H75" s="49">
        <f>D75*0.65</f>
        <v>169.65</v>
      </c>
      <c r="I75" s="85">
        <f>D75*0.6</f>
        <v>156.6</v>
      </c>
      <c r="J75" s="97">
        <v>40</v>
      </c>
      <c r="K75" s="106">
        <v>5.27</v>
      </c>
      <c r="L75" s="102"/>
      <c r="M75" s="4">
        <f t="shared" si="11"/>
        <v>307.98</v>
      </c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</row>
    <row r="76" spans="2:247" s="60" customFormat="1" ht="27" customHeight="1" x14ac:dyDescent="0.2">
      <c r="B76" s="488"/>
      <c r="C76" s="84" t="s">
        <v>224</v>
      </c>
      <c r="D76" s="96">
        <v>151</v>
      </c>
      <c r="E76" s="49">
        <f>D76*0.8</f>
        <v>120.80000000000001</v>
      </c>
      <c r="F76" s="49">
        <f>D76*0.75</f>
        <v>113.25</v>
      </c>
      <c r="G76" s="49">
        <f>D76*0.7</f>
        <v>105.69999999999999</v>
      </c>
      <c r="H76" s="49">
        <f>D76*0.65</f>
        <v>98.15</v>
      </c>
      <c r="I76" s="85">
        <f>D76*0.6</f>
        <v>90.6</v>
      </c>
      <c r="J76" s="97">
        <v>100</v>
      </c>
      <c r="K76" s="106">
        <v>3.06</v>
      </c>
      <c r="L76" s="102"/>
      <c r="M76" s="4">
        <f t="shared" si="11"/>
        <v>178.18</v>
      </c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</row>
    <row r="77" spans="2:247" s="60" customFormat="1" ht="27" customHeight="1" thickBot="1" x14ac:dyDescent="0.25">
      <c r="B77" s="428"/>
      <c r="C77" s="87" t="s">
        <v>225</v>
      </c>
      <c r="D77" s="99">
        <v>187</v>
      </c>
      <c r="E77" s="89">
        <f>D77*0.8</f>
        <v>149.6</v>
      </c>
      <c r="F77" s="89">
        <f>D77*0.75</f>
        <v>140.25</v>
      </c>
      <c r="G77" s="89">
        <f>D77*0.7</f>
        <v>130.9</v>
      </c>
      <c r="H77" s="89">
        <f>D77*0.65</f>
        <v>121.55</v>
      </c>
      <c r="I77" s="90">
        <f>D77*0.6</f>
        <v>112.2</v>
      </c>
      <c r="J77" s="100" t="s">
        <v>25</v>
      </c>
      <c r="K77" s="101">
        <v>5.0199999999999996</v>
      </c>
      <c r="L77" s="102"/>
      <c r="M77" s="4">
        <f t="shared" si="11"/>
        <v>220.66</v>
      </c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</row>
    <row r="78" spans="2:247" s="78" customFormat="1" ht="25.5" customHeight="1" thickBot="1" x14ac:dyDescent="0.3">
      <c r="B78" s="444" t="s">
        <v>30</v>
      </c>
      <c r="C78" s="445"/>
      <c r="D78" s="445"/>
      <c r="E78" s="445"/>
      <c r="F78" s="445"/>
      <c r="G78" s="445"/>
      <c r="H78" s="445"/>
      <c r="I78" s="445"/>
      <c r="J78" s="445"/>
      <c r="K78" s="446"/>
      <c r="L78" s="69"/>
      <c r="M78" s="75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  <c r="IK78" s="77"/>
      <c r="IL78" s="77"/>
      <c r="IM78" s="77"/>
    </row>
    <row r="79" spans="2:247" s="60" customFormat="1" ht="93" customHeight="1" thickBot="1" x14ac:dyDescent="0.25">
      <c r="B79" s="113"/>
      <c r="C79" s="118" t="s">
        <v>226</v>
      </c>
      <c r="D79" s="143">
        <v>835</v>
      </c>
      <c r="E79" s="36">
        <f>D79*0.8</f>
        <v>668</v>
      </c>
      <c r="F79" s="36">
        <f>D79*0.75</f>
        <v>626.25</v>
      </c>
      <c r="G79" s="36">
        <f>D79*0.7</f>
        <v>584.5</v>
      </c>
      <c r="H79" s="36">
        <f>D79*0.65</f>
        <v>542.75</v>
      </c>
      <c r="I79" s="37">
        <f>D79*0.6</f>
        <v>501</v>
      </c>
      <c r="J79" s="144">
        <v>15</v>
      </c>
      <c r="K79" s="145" t="s">
        <v>37</v>
      </c>
      <c r="L79" s="70"/>
      <c r="M79" s="4">
        <f t="shared" si="11"/>
        <v>985.3</v>
      </c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</row>
    <row r="80" spans="2:247" s="78" customFormat="1" ht="25.5" customHeight="1" thickBot="1" x14ac:dyDescent="0.3">
      <c r="B80" s="444" t="s">
        <v>27</v>
      </c>
      <c r="C80" s="445"/>
      <c r="D80" s="445"/>
      <c r="E80" s="445"/>
      <c r="F80" s="445"/>
      <c r="G80" s="445"/>
      <c r="H80" s="445"/>
      <c r="I80" s="445"/>
      <c r="J80" s="445"/>
      <c r="K80" s="446"/>
      <c r="L80" s="69"/>
      <c r="M80" s="75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  <c r="IJ80" s="77"/>
      <c r="IK80" s="77"/>
      <c r="IL80" s="77"/>
      <c r="IM80" s="77"/>
    </row>
    <row r="81" spans="2:247" s="60" customFormat="1" ht="30.75" customHeight="1" x14ac:dyDescent="0.2">
      <c r="B81" s="427"/>
      <c r="C81" s="79" t="s">
        <v>227</v>
      </c>
      <c r="D81" s="92">
        <v>273</v>
      </c>
      <c r="E81" s="81">
        <f>D81*0.8</f>
        <v>218.4</v>
      </c>
      <c r="F81" s="81">
        <f>D81*0.75</f>
        <v>204.75</v>
      </c>
      <c r="G81" s="81">
        <f>D81*0.7</f>
        <v>191.1</v>
      </c>
      <c r="H81" s="81">
        <f>D81*0.65</f>
        <v>177.45000000000002</v>
      </c>
      <c r="I81" s="82">
        <f>D81*0.6</f>
        <v>163.79999999999998</v>
      </c>
      <c r="J81" s="93">
        <v>30</v>
      </c>
      <c r="K81" s="104"/>
      <c r="L81" s="102"/>
      <c r="M81" s="4">
        <f t="shared" si="11"/>
        <v>322.14</v>
      </c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</row>
    <row r="82" spans="2:247" s="60" customFormat="1" ht="30.75" customHeight="1" x14ac:dyDescent="0.2">
      <c r="B82" s="488"/>
      <c r="C82" s="84" t="s">
        <v>228</v>
      </c>
      <c r="D82" s="96">
        <v>292</v>
      </c>
      <c r="E82" s="49">
        <f>D82*0.8</f>
        <v>233.60000000000002</v>
      </c>
      <c r="F82" s="49">
        <f>D82*0.75</f>
        <v>219</v>
      </c>
      <c r="G82" s="49">
        <f>D82*0.7</f>
        <v>204.39999999999998</v>
      </c>
      <c r="H82" s="49">
        <f>D82*0.65</f>
        <v>189.8</v>
      </c>
      <c r="I82" s="85">
        <f>D82*0.6</f>
        <v>175.2</v>
      </c>
      <c r="J82" s="105" t="s">
        <v>21</v>
      </c>
      <c r="K82" s="106"/>
      <c r="L82" s="102"/>
      <c r="M82" s="4">
        <f t="shared" si="11"/>
        <v>344.56</v>
      </c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</row>
    <row r="83" spans="2:247" s="60" customFormat="1" ht="30.75" customHeight="1" thickBot="1" x14ac:dyDescent="0.25">
      <c r="B83" s="428"/>
      <c r="C83" s="87" t="s">
        <v>229</v>
      </c>
      <c r="D83" s="99">
        <v>319</v>
      </c>
      <c r="E83" s="89">
        <f>D83*0.8</f>
        <v>255.20000000000002</v>
      </c>
      <c r="F83" s="89">
        <f>D83*0.75</f>
        <v>239.25</v>
      </c>
      <c r="G83" s="89">
        <f>D83*0.7</f>
        <v>223.29999999999998</v>
      </c>
      <c r="H83" s="89">
        <f>D83*0.65</f>
        <v>207.35</v>
      </c>
      <c r="I83" s="90">
        <f>D83*0.6</f>
        <v>191.4</v>
      </c>
      <c r="J83" s="100" t="s">
        <v>24</v>
      </c>
      <c r="K83" s="101"/>
      <c r="L83" s="102"/>
      <c r="M83" s="4">
        <f t="shared" si="11"/>
        <v>376.42</v>
      </c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</row>
    <row r="84" spans="2:247" s="78" customFormat="1" ht="25.5" customHeight="1" thickBot="1" x14ac:dyDescent="0.3">
      <c r="B84" s="530" t="s">
        <v>38</v>
      </c>
      <c r="C84" s="491"/>
      <c r="D84" s="491"/>
      <c r="E84" s="491"/>
      <c r="F84" s="491"/>
      <c r="G84" s="491"/>
      <c r="H84" s="491"/>
      <c r="I84" s="491"/>
      <c r="J84" s="491"/>
      <c r="K84" s="492"/>
      <c r="L84" s="146"/>
      <c r="M84" s="75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  <c r="IE84" s="77"/>
      <c r="IF84" s="77"/>
      <c r="IG84" s="77"/>
      <c r="IH84" s="77"/>
      <c r="II84" s="77"/>
      <c r="IJ84" s="77"/>
      <c r="IK84" s="77"/>
      <c r="IL84" s="77"/>
      <c r="IM84" s="77"/>
    </row>
    <row r="85" spans="2:247" s="60" customFormat="1" ht="93" customHeight="1" thickBot="1" x14ac:dyDescent="0.25">
      <c r="B85" s="147"/>
      <c r="C85" s="118" t="s">
        <v>194</v>
      </c>
      <c r="D85" s="35">
        <v>1698</v>
      </c>
      <c r="E85" s="36">
        <f>D85*0.8</f>
        <v>1358.4</v>
      </c>
      <c r="F85" s="36">
        <f>D85*0.75</f>
        <v>1273.5</v>
      </c>
      <c r="G85" s="36">
        <f>D85*0.7</f>
        <v>1188.5999999999999</v>
      </c>
      <c r="H85" s="36">
        <f>D85*0.65</f>
        <v>1103.7</v>
      </c>
      <c r="I85" s="37">
        <f>D85*0.6</f>
        <v>1018.8</v>
      </c>
      <c r="J85" s="115" t="s">
        <v>24</v>
      </c>
      <c r="K85" s="148" t="s">
        <v>39</v>
      </c>
      <c r="L85" s="102"/>
      <c r="M85" s="4">
        <f t="shared" si="11"/>
        <v>2003.6399999999999</v>
      </c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</row>
    <row r="86" spans="2:247" s="78" customFormat="1" ht="25.5" customHeight="1" thickBot="1" x14ac:dyDescent="0.3">
      <c r="B86" s="444" t="s">
        <v>23</v>
      </c>
      <c r="C86" s="445"/>
      <c r="D86" s="445"/>
      <c r="E86" s="445"/>
      <c r="F86" s="445"/>
      <c r="G86" s="445"/>
      <c r="H86" s="445"/>
      <c r="I86" s="445"/>
      <c r="J86" s="445"/>
      <c r="K86" s="446"/>
      <c r="L86" s="69"/>
      <c r="M86" s="75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  <c r="ID86" s="77"/>
      <c r="IE86" s="77"/>
      <c r="IF86" s="77"/>
      <c r="IG86" s="77"/>
      <c r="IH86" s="77"/>
      <c r="II86" s="77"/>
      <c r="IJ86" s="77"/>
      <c r="IK86" s="77"/>
      <c r="IL86" s="77"/>
      <c r="IM86" s="77"/>
    </row>
    <row r="87" spans="2:247" s="60" customFormat="1" ht="93" customHeight="1" thickBot="1" x14ac:dyDescent="0.25">
      <c r="B87" s="225"/>
      <c r="C87" s="79" t="s">
        <v>329</v>
      </c>
      <c r="D87" s="92">
        <v>710</v>
      </c>
      <c r="E87" s="81">
        <f>D87*0.8</f>
        <v>568</v>
      </c>
      <c r="F87" s="81">
        <f>D87*0.75</f>
        <v>532.5</v>
      </c>
      <c r="G87" s="81">
        <f>D87*0.7</f>
        <v>496.99999999999994</v>
      </c>
      <c r="H87" s="81">
        <f>D87*0.65</f>
        <v>461.5</v>
      </c>
      <c r="I87" s="82">
        <f>D87*0.6</f>
        <v>426</v>
      </c>
      <c r="J87" s="103" t="s">
        <v>24</v>
      </c>
      <c r="K87" s="104">
        <v>4.79</v>
      </c>
      <c r="L87" s="102"/>
      <c r="M87" s="4">
        <f t="shared" si="11"/>
        <v>837.8</v>
      </c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</row>
    <row r="88" spans="2:247" s="60" customFormat="1" ht="93" customHeight="1" thickBot="1" x14ac:dyDescent="0.25">
      <c r="B88" s="224"/>
      <c r="C88" s="87" t="s">
        <v>330</v>
      </c>
      <c r="D88" s="99">
        <v>710</v>
      </c>
      <c r="E88" s="89">
        <f>D88*0.8</f>
        <v>568</v>
      </c>
      <c r="F88" s="89">
        <f>D88*0.75</f>
        <v>532.5</v>
      </c>
      <c r="G88" s="89">
        <f>D88*0.7</f>
        <v>496.99999999999994</v>
      </c>
      <c r="H88" s="89">
        <f>D88*0.65</f>
        <v>461.5</v>
      </c>
      <c r="I88" s="90">
        <f>D88*0.6</f>
        <v>426</v>
      </c>
      <c r="J88" s="100" t="s">
        <v>24</v>
      </c>
      <c r="K88" s="101">
        <v>4.79</v>
      </c>
      <c r="L88" s="102"/>
      <c r="M88" s="4">
        <f t="shared" si="11"/>
        <v>837.8</v>
      </c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</row>
    <row r="89" spans="2:247" s="78" customFormat="1" ht="25.5" customHeight="1" thickBot="1" x14ac:dyDescent="0.3">
      <c r="B89" s="444" t="s">
        <v>26</v>
      </c>
      <c r="C89" s="445"/>
      <c r="D89" s="445"/>
      <c r="E89" s="445"/>
      <c r="F89" s="445"/>
      <c r="G89" s="445"/>
      <c r="H89" s="445"/>
      <c r="I89" s="445"/>
      <c r="J89" s="445"/>
      <c r="K89" s="446"/>
      <c r="L89" s="69"/>
      <c r="M89" s="75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  <c r="HX89" s="77"/>
      <c r="HY89" s="77"/>
      <c r="HZ89" s="77"/>
      <c r="IA89" s="77"/>
      <c r="IB89" s="77"/>
      <c r="IC89" s="77"/>
      <c r="ID89" s="77"/>
      <c r="IE89" s="77"/>
      <c r="IF89" s="77"/>
      <c r="IG89" s="77"/>
      <c r="IH89" s="77"/>
      <c r="II89" s="77"/>
      <c r="IJ89" s="77"/>
      <c r="IK89" s="77"/>
      <c r="IL89" s="77"/>
      <c r="IM89" s="77"/>
    </row>
    <row r="90" spans="2:247" s="60" customFormat="1" ht="93" customHeight="1" thickBot="1" x14ac:dyDescent="0.25">
      <c r="B90" s="147"/>
      <c r="C90" s="118" t="s">
        <v>331</v>
      </c>
      <c r="D90" s="35">
        <v>343</v>
      </c>
      <c r="E90" s="36">
        <f>D90*0.8</f>
        <v>274.40000000000003</v>
      </c>
      <c r="F90" s="36">
        <f>D90*0.75</f>
        <v>257.25</v>
      </c>
      <c r="G90" s="36">
        <f>D90*0.7</f>
        <v>240.1</v>
      </c>
      <c r="H90" s="36">
        <f>D90*0.65</f>
        <v>222.95000000000002</v>
      </c>
      <c r="I90" s="37">
        <f>D90*0.6</f>
        <v>205.79999999999998</v>
      </c>
      <c r="J90" s="115" t="s">
        <v>3</v>
      </c>
      <c r="K90" s="148">
        <v>4.5</v>
      </c>
      <c r="L90" s="102"/>
      <c r="M90" s="4">
        <f t="shared" si="11"/>
        <v>404.74</v>
      </c>
      <c r="N90" s="1"/>
      <c r="O90" s="1"/>
      <c r="P90" s="1"/>
      <c r="Q90" s="6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</row>
    <row r="91" spans="2:247" s="78" customFormat="1" ht="25.5" customHeight="1" thickBot="1" x14ac:dyDescent="0.3">
      <c r="B91" s="479" t="s">
        <v>64</v>
      </c>
      <c r="C91" s="480"/>
      <c r="D91" s="480"/>
      <c r="E91" s="480"/>
      <c r="F91" s="480"/>
      <c r="G91" s="480"/>
      <c r="H91" s="480"/>
      <c r="I91" s="480"/>
      <c r="J91" s="480"/>
      <c r="K91" s="481"/>
      <c r="L91" s="125"/>
      <c r="M91" s="75"/>
      <c r="N91" s="77"/>
      <c r="O91" s="77"/>
      <c r="P91" s="77"/>
      <c r="Q91" s="126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  <c r="FI91" s="77"/>
      <c r="FJ91" s="77"/>
      <c r="FK91" s="77"/>
      <c r="FL91" s="77"/>
      <c r="FM91" s="77"/>
      <c r="FN91" s="77"/>
      <c r="FO91" s="77"/>
      <c r="FP91" s="77"/>
      <c r="FQ91" s="77"/>
      <c r="FR91" s="77"/>
      <c r="FS91" s="77"/>
      <c r="FT91" s="77"/>
      <c r="FU91" s="77"/>
      <c r="FV91" s="77"/>
      <c r="FW91" s="77"/>
      <c r="FX91" s="77"/>
      <c r="FY91" s="77"/>
      <c r="FZ91" s="77"/>
      <c r="GA91" s="77"/>
      <c r="GB91" s="77"/>
      <c r="GC91" s="77"/>
      <c r="GD91" s="77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</row>
    <row r="92" spans="2:247" s="60" customFormat="1" ht="93" customHeight="1" thickBot="1" x14ac:dyDescent="0.25">
      <c r="B92" s="147"/>
      <c r="C92" s="118" t="s">
        <v>230</v>
      </c>
      <c r="D92" s="35">
        <v>195</v>
      </c>
      <c r="E92" s="36">
        <f>D92*0.8</f>
        <v>156</v>
      </c>
      <c r="F92" s="36">
        <f>D92*0.75</f>
        <v>146.25</v>
      </c>
      <c r="G92" s="36">
        <f>D92*0.7</f>
        <v>136.5</v>
      </c>
      <c r="H92" s="36">
        <f>D92*0.65</f>
        <v>126.75</v>
      </c>
      <c r="I92" s="37">
        <f>D92*0.6</f>
        <v>117</v>
      </c>
      <c r="J92" s="115"/>
      <c r="K92" s="148"/>
      <c r="L92" s="102"/>
      <c r="M92" s="4">
        <f t="shared" si="11"/>
        <v>230.1</v>
      </c>
      <c r="N92" s="1"/>
      <c r="O92" s="1"/>
      <c r="P92" s="1"/>
      <c r="Q92" s="6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</row>
    <row r="93" spans="2:247" s="78" customFormat="1" ht="25.5" customHeight="1" thickBot="1" x14ac:dyDescent="0.3">
      <c r="B93" s="444" t="s">
        <v>20</v>
      </c>
      <c r="C93" s="445"/>
      <c r="D93" s="445"/>
      <c r="E93" s="445"/>
      <c r="F93" s="445"/>
      <c r="G93" s="445"/>
      <c r="H93" s="445"/>
      <c r="I93" s="445"/>
      <c r="J93" s="445"/>
      <c r="K93" s="446"/>
      <c r="L93" s="69"/>
      <c r="M93" s="75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77"/>
      <c r="BE93" s="77"/>
      <c r="BF93" s="77"/>
      <c r="BG93" s="77"/>
      <c r="BH93" s="77"/>
      <c r="BI93" s="77"/>
      <c r="BJ93" s="77"/>
      <c r="BK93" s="77"/>
      <c r="BL93" s="77"/>
      <c r="BM93" s="77"/>
      <c r="BN93" s="77"/>
      <c r="BO93" s="77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7"/>
      <c r="DF93" s="77"/>
      <c r="DG93" s="77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  <c r="DS93" s="77"/>
      <c r="DT93" s="77"/>
      <c r="DU93" s="77"/>
      <c r="DV93" s="77"/>
      <c r="DW93" s="77"/>
      <c r="DX93" s="77"/>
      <c r="DY93" s="77"/>
      <c r="DZ93" s="77"/>
      <c r="EA93" s="77"/>
      <c r="EB93" s="77"/>
      <c r="EC93" s="77"/>
      <c r="ED93" s="77"/>
      <c r="EE93" s="77"/>
      <c r="EF93" s="77"/>
      <c r="EG93" s="77"/>
      <c r="EH93" s="77"/>
      <c r="EI93" s="77"/>
      <c r="EJ93" s="77"/>
      <c r="EK93" s="77"/>
      <c r="EL93" s="77"/>
      <c r="EM93" s="77"/>
      <c r="EN93" s="77"/>
      <c r="EO93" s="77"/>
      <c r="EP93" s="77"/>
      <c r="EQ93" s="77"/>
      <c r="ER93" s="77"/>
      <c r="ES93" s="77"/>
      <c r="ET93" s="77"/>
      <c r="EU93" s="77"/>
      <c r="EV93" s="77"/>
      <c r="EW93" s="77"/>
      <c r="EX93" s="77"/>
      <c r="EY93" s="77"/>
      <c r="EZ93" s="77"/>
      <c r="FA93" s="77"/>
      <c r="FB93" s="77"/>
      <c r="FC93" s="77"/>
      <c r="FD93" s="77"/>
      <c r="FE93" s="77"/>
      <c r="FF93" s="77"/>
      <c r="FG93" s="77"/>
      <c r="FH93" s="77"/>
      <c r="FI93" s="77"/>
      <c r="FJ93" s="77"/>
      <c r="FK93" s="77"/>
      <c r="FL93" s="77"/>
      <c r="FM93" s="77"/>
      <c r="FN93" s="77"/>
      <c r="FO93" s="77"/>
      <c r="FP93" s="77"/>
      <c r="FQ93" s="77"/>
      <c r="FR93" s="77"/>
      <c r="FS93" s="77"/>
      <c r="FT93" s="77"/>
      <c r="FU93" s="77"/>
      <c r="FV93" s="77"/>
      <c r="FW93" s="77"/>
      <c r="FX93" s="77"/>
      <c r="FY93" s="77"/>
      <c r="FZ93" s="77"/>
      <c r="GA93" s="77"/>
      <c r="GB93" s="77"/>
      <c r="GC93" s="77"/>
      <c r="GD93" s="77"/>
      <c r="GE93" s="77"/>
      <c r="GF93" s="77"/>
      <c r="GG93" s="77"/>
      <c r="GH93" s="77"/>
      <c r="GI93" s="77"/>
      <c r="GJ93" s="77"/>
      <c r="GK93" s="77"/>
      <c r="GL93" s="77"/>
      <c r="GM93" s="77"/>
      <c r="GN93" s="77"/>
      <c r="GO93" s="77"/>
      <c r="GP93" s="77"/>
      <c r="GQ93" s="77"/>
      <c r="GR93" s="77"/>
      <c r="GS93" s="77"/>
      <c r="GT93" s="77"/>
      <c r="GU93" s="77"/>
      <c r="GV93" s="77"/>
      <c r="GW93" s="77"/>
      <c r="GX93" s="77"/>
      <c r="GY93" s="77"/>
      <c r="GZ93" s="77"/>
      <c r="HA93" s="77"/>
      <c r="HB93" s="77"/>
      <c r="HC93" s="77"/>
      <c r="HD93" s="77"/>
      <c r="HE93" s="77"/>
      <c r="HF93" s="77"/>
      <c r="HG93" s="77"/>
      <c r="HH93" s="77"/>
      <c r="HI93" s="77"/>
      <c r="HJ93" s="77"/>
      <c r="HK93" s="77"/>
      <c r="HL93" s="77"/>
      <c r="HM93" s="77"/>
      <c r="HN93" s="77"/>
      <c r="HO93" s="77"/>
      <c r="HP93" s="77"/>
      <c r="HQ93" s="77"/>
      <c r="HR93" s="77"/>
      <c r="HS93" s="77"/>
      <c r="HT93" s="77"/>
      <c r="HU93" s="77"/>
      <c r="HV93" s="77"/>
      <c r="HW93" s="77"/>
      <c r="HX93" s="77"/>
      <c r="HY93" s="77"/>
      <c r="HZ93" s="77"/>
      <c r="IA93" s="77"/>
      <c r="IB93" s="77"/>
      <c r="IC93" s="77"/>
      <c r="ID93" s="77"/>
      <c r="IE93" s="77"/>
      <c r="IF93" s="77"/>
      <c r="IG93" s="77"/>
      <c r="IH93" s="77"/>
      <c r="II93" s="77"/>
      <c r="IJ93" s="77"/>
      <c r="IK93" s="77"/>
      <c r="IL93" s="77"/>
      <c r="IM93" s="77"/>
    </row>
    <row r="94" spans="2:247" s="60" customFormat="1" ht="46.5" customHeight="1" x14ac:dyDescent="0.2">
      <c r="B94" s="427"/>
      <c r="C94" s="79" t="s">
        <v>332</v>
      </c>
      <c r="D94" s="92">
        <v>565</v>
      </c>
      <c r="E94" s="81">
        <f>D94*0.8</f>
        <v>452</v>
      </c>
      <c r="F94" s="81">
        <f>D94*0.75</f>
        <v>423.75</v>
      </c>
      <c r="G94" s="81">
        <f>D94*0.7</f>
        <v>395.5</v>
      </c>
      <c r="H94" s="81">
        <f>D94*0.65</f>
        <v>367.25</v>
      </c>
      <c r="I94" s="82">
        <f>D94*0.6</f>
        <v>339</v>
      </c>
      <c r="J94" s="103" t="s">
        <v>21</v>
      </c>
      <c r="K94" s="104">
        <v>4.5599999999999996</v>
      </c>
      <c r="L94" s="102"/>
      <c r="M94" s="4">
        <f t="shared" si="11"/>
        <v>666.7</v>
      </c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</row>
    <row r="95" spans="2:247" s="60" customFormat="1" ht="46.5" customHeight="1" thickBot="1" x14ac:dyDescent="0.25">
      <c r="B95" s="428"/>
      <c r="C95" s="87" t="s">
        <v>333</v>
      </c>
      <c r="D95" s="99">
        <v>709</v>
      </c>
      <c r="E95" s="89">
        <f>D95*0.8</f>
        <v>567.20000000000005</v>
      </c>
      <c r="F95" s="89">
        <f>D95*0.75</f>
        <v>531.75</v>
      </c>
      <c r="G95" s="89">
        <f>D95*0.7</f>
        <v>496.29999999999995</v>
      </c>
      <c r="H95" s="89">
        <f>D95*0.65</f>
        <v>460.85</v>
      </c>
      <c r="I95" s="90">
        <f>D95*0.6</f>
        <v>425.4</v>
      </c>
      <c r="J95" s="100" t="s">
        <v>21</v>
      </c>
      <c r="K95" s="101">
        <v>5.19</v>
      </c>
      <c r="L95" s="102"/>
      <c r="M95" s="4">
        <f t="shared" si="11"/>
        <v>836.62</v>
      </c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</row>
    <row r="96" spans="2:247" s="78" customFormat="1" ht="25.5" customHeight="1" thickBot="1" x14ac:dyDescent="0.3">
      <c r="B96" s="444" t="s">
        <v>11</v>
      </c>
      <c r="C96" s="445"/>
      <c r="D96" s="445"/>
      <c r="E96" s="445"/>
      <c r="F96" s="445"/>
      <c r="G96" s="445"/>
      <c r="H96" s="445"/>
      <c r="I96" s="445"/>
      <c r="J96" s="445"/>
      <c r="K96" s="446"/>
      <c r="L96" s="69"/>
      <c r="M96" s="75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77"/>
      <c r="BE96" s="77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7"/>
      <c r="DY96" s="77"/>
      <c r="DZ96" s="77"/>
      <c r="EA96" s="77"/>
      <c r="EB96" s="77"/>
      <c r="EC96" s="77"/>
      <c r="ED96" s="77"/>
      <c r="EE96" s="77"/>
      <c r="EF96" s="77"/>
      <c r="EG96" s="77"/>
      <c r="EH96" s="77"/>
      <c r="EI96" s="77"/>
      <c r="EJ96" s="77"/>
      <c r="EK96" s="77"/>
      <c r="EL96" s="77"/>
      <c r="EM96" s="77"/>
      <c r="EN96" s="77"/>
      <c r="EO96" s="77"/>
      <c r="EP96" s="77"/>
      <c r="EQ96" s="77"/>
      <c r="ER96" s="77"/>
      <c r="ES96" s="77"/>
      <c r="ET96" s="77"/>
      <c r="EU96" s="77"/>
      <c r="EV96" s="77"/>
      <c r="EW96" s="77"/>
      <c r="EX96" s="77"/>
      <c r="EY96" s="77"/>
      <c r="EZ96" s="77"/>
      <c r="FA96" s="77"/>
      <c r="FB96" s="77"/>
      <c r="FC96" s="77"/>
      <c r="FD96" s="77"/>
      <c r="FE96" s="77"/>
      <c r="FF96" s="77"/>
      <c r="FG96" s="77"/>
      <c r="FH96" s="77"/>
      <c r="FI96" s="77"/>
      <c r="FJ96" s="77"/>
      <c r="FK96" s="77"/>
      <c r="FL96" s="77"/>
      <c r="FM96" s="77"/>
      <c r="FN96" s="77"/>
      <c r="FO96" s="77"/>
      <c r="FP96" s="77"/>
      <c r="FQ96" s="77"/>
      <c r="FR96" s="77"/>
      <c r="FS96" s="77"/>
      <c r="FT96" s="77"/>
      <c r="FU96" s="77"/>
      <c r="FV96" s="77"/>
      <c r="FW96" s="77"/>
      <c r="FX96" s="77"/>
      <c r="FY96" s="77"/>
      <c r="FZ96" s="77"/>
      <c r="GA96" s="77"/>
      <c r="GB96" s="77"/>
      <c r="GC96" s="77"/>
      <c r="GD96" s="77"/>
      <c r="GE96" s="77"/>
      <c r="GF96" s="77"/>
      <c r="GG96" s="77"/>
      <c r="GH96" s="77"/>
      <c r="GI96" s="77"/>
      <c r="GJ96" s="77"/>
      <c r="GK96" s="77"/>
      <c r="GL96" s="77"/>
      <c r="GM96" s="77"/>
      <c r="GN96" s="77"/>
      <c r="GO96" s="77"/>
      <c r="GP96" s="77"/>
      <c r="GQ96" s="77"/>
      <c r="GR96" s="77"/>
      <c r="GS96" s="77"/>
      <c r="GT96" s="77"/>
      <c r="GU96" s="77"/>
      <c r="GV96" s="77"/>
      <c r="GW96" s="77"/>
      <c r="GX96" s="77"/>
      <c r="GY96" s="77"/>
      <c r="GZ96" s="77"/>
      <c r="HA96" s="77"/>
      <c r="HB96" s="77"/>
      <c r="HC96" s="77"/>
      <c r="HD96" s="77"/>
      <c r="HE96" s="77"/>
      <c r="HF96" s="77"/>
      <c r="HG96" s="77"/>
      <c r="HH96" s="77"/>
      <c r="HI96" s="77"/>
      <c r="HJ96" s="77"/>
      <c r="HK96" s="77"/>
      <c r="HL96" s="77"/>
      <c r="HM96" s="77"/>
      <c r="HN96" s="77"/>
      <c r="HO96" s="77"/>
      <c r="HP96" s="77"/>
      <c r="HQ96" s="77"/>
      <c r="HR96" s="77"/>
      <c r="HS96" s="77"/>
      <c r="HT96" s="77"/>
      <c r="HU96" s="77"/>
      <c r="HV96" s="77"/>
      <c r="HW96" s="77"/>
      <c r="HX96" s="77"/>
      <c r="HY96" s="77"/>
      <c r="HZ96" s="77"/>
      <c r="IA96" s="77"/>
      <c r="IB96" s="77"/>
      <c r="IC96" s="77"/>
      <c r="ID96" s="77"/>
      <c r="IE96" s="77"/>
      <c r="IF96" s="77"/>
      <c r="IG96" s="77"/>
      <c r="IH96" s="77"/>
      <c r="II96" s="77"/>
      <c r="IJ96" s="77"/>
      <c r="IK96" s="77"/>
      <c r="IL96" s="77"/>
      <c r="IM96" s="77"/>
    </row>
    <row r="97" spans="2:247" s="60" customFormat="1" ht="93" customHeight="1" thickBot="1" x14ac:dyDescent="0.25">
      <c r="B97" s="113"/>
      <c r="C97" s="121" t="s">
        <v>231</v>
      </c>
      <c r="D97" s="38">
        <v>448</v>
      </c>
      <c r="E97" s="39">
        <f>D97*0.8</f>
        <v>358.40000000000003</v>
      </c>
      <c r="F97" s="39">
        <f>D97*0.75</f>
        <v>336</v>
      </c>
      <c r="G97" s="39">
        <f>D97*0.7</f>
        <v>313.59999999999997</v>
      </c>
      <c r="H97" s="39">
        <f>D97*0.65</f>
        <v>291.2</v>
      </c>
      <c r="I97" s="40">
        <f>D97*0.6</f>
        <v>268.8</v>
      </c>
      <c r="J97" s="149">
        <v>20</v>
      </c>
      <c r="K97" s="150">
        <v>4.13</v>
      </c>
      <c r="L97" s="95"/>
      <c r="M97" s="4">
        <f t="shared" si="11"/>
        <v>528.64</v>
      </c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</row>
    <row r="98" spans="2:247" s="60" customFormat="1" ht="93" customHeight="1" thickBot="1" x14ac:dyDescent="0.25">
      <c r="B98" s="113"/>
      <c r="C98" s="118" t="s">
        <v>232</v>
      </c>
      <c r="D98" s="35">
        <v>171</v>
      </c>
      <c r="E98" s="36">
        <f>D98*0.8</f>
        <v>136.80000000000001</v>
      </c>
      <c r="F98" s="36">
        <f>D98*0.75</f>
        <v>128.25</v>
      </c>
      <c r="G98" s="36">
        <f>D98*0.7</f>
        <v>119.69999999999999</v>
      </c>
      <c r="H98" s="36">
        <f>D98*0.65</f>
        <v>111.15</v>
      </c>
      <c r="I98" s="37">
        <f>D98*0.6</f>
        <v>102.6</v>
      </c>
      <c r="J98" s="151">
        <v>20</v>
      </c>
      <c r="K98" s="152">
        <v>0.21</v>
      </c>
      <c r="L98" s="95"/>
      <c r="M98" s="4">
        <f t="shared" si="11"/>
        <v>201.78</v>
      </c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</row>
    <row r="99" spans="2:247" s="78" customFormat="1" ht="25.5" customHeight="1" thickBot="1" x14ac:dyDescent="0.3">
      <c r="B99" s="444" t="s">
        <v>12</v>
      </c>
      <c r="C99" s="445"/>
      <c r="D99" s="445"/>
      <c r="E99" s="445"/>
      <c r="F99" s="445"/>
      <c r="G99" s="445"/>
      <c r="H99" s="445"/>
      <c r="I99" s="445"/>
      <c r="J99" s="445"/>
      <c r="K99" s="446"/>
      <c r="L99" s="69"/>
      <c r="M99" s="75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77"/>
      <c r="BE99" s="77"/>
      <c r="BF99" s="77"/>
      <c r="BG99" s="77"/>
      <c r="BH99" s="77"/>
      <c r="BI99" s="77"/>
      <c r="BJ99" s="77"/>
      <c r="BK99" s="77"/>
      <c r="BL99" s="77"/>
      <c r="BM99" s="77"/>
      <c r="BN99" s="77"/>
      <c r="BO99" s="77"/>
      <c r="BP99" s="77"/>
      <c r="BQ99" s="77"/>
      <c r="BR99" s="77"/>
      <c r="BS99" s="77"/>
      <c r="BT99" s="77"/>
      <c r="BU99" s="77"/>
      <c r="BV99" s="77"/>
      <c r="BW99" s="77"/>
      <c r="BX99" s="77"/>
      <c r="BY99" s="77"/>
      <c r="BZ99" s="77"/>
      <c r="CA99" s="77"/>
      <c r="CB99" s="77"/>
      <c r="CC99" s="77"/>
      <c r="CD99" s="77"/>
      <c r="CE99" s="77"/>
      <c r="CF99" s="77"/>
      <c r="CG99" s="77"/>
      <c r="CH99" s="77"/>
      <c r="CI99" s="77"/>
      <c r="CJ99" s="77"/>
      <c r="CK99" s="77"/>
      <c r="CL99" s="77"/>
      <c r="CM99" s="77"/>
      <c r="CN99" s="77"/>
      <c r="CO99" s="77"/>
      <c r="CP99" s="77"/>
      <c r="CQ99" s="77"/>
      <c r="CR99" s="77"/>
      <c r="CS99" s="77"/>
      <c r="CT99" s="77"/>
      <c r="CU99" s="77"/>
      <c r="CV99" s="77"/>
      <c r="CW99" s="77"/>
      <c r="CX99" s="77"/>
      <c r="CY99" s="77"/>
      <c r="CZ99" s="77"/>
      <c r="DA99" s="77"/>
      <c r="DB99" s="77"/>
      <c r="DC99" s="77"/>
      <c r="DD99" s="77"/>
      <c r="DE99" s="77"/>
      <c r="DF99" s="77"/>
      <c r="DG99" s="77"/>
      <c r="DH99" s="77"/>
      <c r="DI99" s="77"/>
      <c r="DJ99" s="77"/>
      <c r="DK99" s="77"/>
      <c r="DL99" s="77"/>
      <c r="DM99" s="77"/>
      <c r="DN99" s="77"/>
      <c r="DO99" s="77"/>
      <c r="DP99" s="77"/>
      <c r="DQ99" s="77"/>
      <c r="DR99" s="77"/>
      <c r="DS99" s="77"/>
      <c r="DT99" s="77"/>
      <c r="DU99" s="77"/>
      <c r="DV99" s="77"/>
      <c r="DW99" s="77"/>
      <c r="DX99" s="77"/>
      <c r="DY99" s="77"/>
      <c r="DZ99" s="77"/>
      <c r="EA99" s="77"/>
      <c r="EB99" s="77"/>
      <c r="EC99" s="77"/>
      <c r="ED99" s="77"/>
      <c r="EE99" s="77"/>
      <c r="EF99" s="77"/>
      <c r="EG99" s="77"/>
      <c r="EH99" s="77"/>
      <c r="EI99" s="77"/>
      <c r="EJ99" s="77"/>
      <c r="EK99" s="77"/>
      <c r="EL99" s="77"/>
      <c r="EM99" s="77"/>
      <c r="EN99" s="77"/>
      <c r="EO99" s="77"/>
      <c r="EP99" s="77"/>
      <c r="EQ99" s="77"/>
      <c r="ER99" s="77"/>
      <c r="ES99" s="77"/>
      <c r="ET99" s="77"/>
      <c r="EU99" s="77"/>
      <c r="EV99" s="77"/>
      <c r="EW99" s="77"/>
      <c r="EX99" s="77"/>
      <c r="EY99" s="77"/>
      <c r="EZ99" s="77"/>
      <c r="FA99" s="77"/>
      <c r="FB99" s="77"/>
      <c r="FC99" s="77"/>
      <c r="FD99" s="77"/>
      <c r="FE99" s="77"/>
      <c r="FF99" s="77"/>
      <c r="FG99" s="77"/>
      <c r="FH99" s="77"/>
      <c r="FI99" s="77"/>
      <c r="FJ99" s="77"/>
      <c r="FK99" s="77"/>
      <c r="FL99" s="77"/>
      <c r="FM99" s="77"/>
      <c r="FN99" s="77"/>
      <c r="FO99" s="77"/>
      <c r="FP99" s="77"/>
      <c r="FQ99" s="77"/>
      <c r="FR99" s="77"/>
      <c r="FS99" s="77"/>
      <c r="FT99" s="77"/>
      <c r="FU99" s="77"/>
      <c r="FV99" s="77"/>
      <c r="FW99" s="77"/>
      <c r="FX99" s="77"/>
      <c r="FY99" s="77"/>
      <c r="FZ99" s="77"/>
      <c r="GA99" s="77"/>
      <c r="GB99" s="77"/>
      <c r="GC99" s="77"/>
      <c r="GD99" s="77"/>
      <c r="GE99" s="77"/>
      <c r="GF99" s="77"/>
      <c r="GG99" s="77"/>
      <c r="GH99" s="77"/>
      <c r="GI99" s="77"/>
      <c r="GJ99" s="77"/>
      <c r="GK99" s="77"/>
      <c r="GL99" s="77"/>
      <c r="GM99" s="77"/>
      <c r="GN99" s="77"/>
      <c r="GO99" s="77"/>
      <c r="GP99" s="77"/>
      <c r="GQ99" s="77"/>
      <c r="GR99" s="77"/>
      <c r="GS99" s="77"/>
      <c r="GT99" s="77"/>
      <c r="GU99" s="77"/>
      <c r="GV99" s="77"/>
      <c r="GW99" s="77"/>
      <c r="GX99" s="77"/>
      <c r="GY99" s="77"/>
      <c r="GZ99" s="77"/>
      <c r="HA99" s="77"/>
      <c r="HB99" s="77"/>
      <c r="HC99" s="77"/>
      <c r="HD99" s="77"/>
      <c r="HE99" s="77"/>
      <c r="HF99" s="77"/>
      <c r="HG99" s="77"/>
      <c r="HH99" s="77"/>
      <c r="HI99" s="77"/>
      <c r="HJ99" s="77"/>
      <c r="HK99" s="77"/>
      <c r="HL99" s="77"/>
      <c r="HM99" s="77"/>
      <c r="HN99" s="77"/>
      <c r="HO99" s="77"/>
      <c r="HP99" s="77"/>
      <c r="HQ99" s="77"/>
      <c r="HR99" s="77"/>
      <c r="HS99" s="77"/>
      <c r="HT99" s="77"/>
      <c r="HU99" s="77"/>
      <c r="HV99" s="77"/>
      <c r="HW99" s="77"/>
      <c r="HX99" s="77"/>
      <c r="HY99" s="77"/>
      <c r="HZ99" s="77"/>
      <c r="IA99" s="77"/>
      <c r="IB99" s="77"/>
      <c r="IC99" s="77"/>
      <c r="ID99" s="77"/>
      <c r="IE99" s="77"/>
      <c r="IF99" s="77"/>
      <c r="IG99" s="77"/>
      <c r="IH99" s="77"/>
      <c r="II99" s="77"/>
      <c r="IJ99" s="77"/>
      <c r="IK99" s="77"/>
      <c r="IL99" s="77"/>
      <c r="IM99" s="77"/>
    </row>
    <row r="100" spans="2:247" s="60" customFormat="1" ht="30.75" customHeight="1" x14ac:dyDescent="0.2">
      <c r="B100" s="429"/>
      <c r="C100" s="41" t="s">
        <v>234</v>
      </c>
      <c r="D100" s="42">
        <v>1047</v>
      </c>
      <c r="E100" s="43">
        <f t="shared" ref="E100:E112" si="17">D100*0.8</f>
        <v>837.6</v>
      </c>
      <c r="F100" s="43">
        <f t="shared" ref="F100:F112" si="18">D100*0.75</f>
        <v>785.25</v>
      </c>
      <c r="G100" s="43">
        <f t="shared" ref="G100:G112" si="19">D100*0.7</f>
        <v>732.9</v>
      </c>
      <c r="H100" s="43">
        <f t="shared" ref="H100:H112" si="20">D100*0.65</f>
        <v>680.55000000000007</v>
      </c>
      <c r="I100" s="129">
        <f t="shared" ref="I100:I112" si="21">D100*0.6</f>
        <v>628.19999999999993</v>
      </c>
      <c r="J100" s="93">
        <v>10</v>
      </c>
      <c r="K100" s="46">
        <v>10</v>
      </c>
      <c r="L100" s="70"/>
      <c r="M100" s="4">
        <f t="shared" si="11"/>
        <v>1235.46</v>
      </c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</row>
    <row r="101" spans="2:247" s="60" customFormat="1" ht="30.75" customHeight="1" x14ac:dyDescent="0.2">
      <c r="B101" s="528"/>
      <c r="C101" s="47" t="s">
        <v>233</v>
      </c>
      <c r="D101" s="48">
        <v>1107</v>
      </c>
      <c r="E101" s="49">
        <f t="shared" si="17"/>
        <v>885.6</v>
      </c>
      <c r="F101" s="49">
        <f t="shared" si="18"/>
        <v>830.25</v>
      </c>
      <c r="G101" s="49">
        <f t="shared" si="19"/>
        <v>774.9</v>
      </c>
      <c r="H101" s="49">
        <f t="shared" si="20"/>
        <v>719.55000000000007</v>
      </c>
      <c r="I101" s="85">
        <f t="shared" si="21"/>
        <v>664.19999999999993</v>
      </c>
      <c r="J101" s="97">
        <v>10</v>
      </c>
      <c r="K101" s="52">
        <v>2</v>
      </c>
      <c r="L101" s="70"/>
      <c r="M101" s="4">
        <f t="shared" si="11"/>
        <v>1306.26</v>
      </c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</row>
    <row r="102" spans="2:247" s="60" customFormat="1" ht="30.75" customHeight="1" thickBot="1" x14ac:dyDescent="0.25">
      <c r="B102" s="430"/>
      <c r="C102" s="53" t="s">
        <v>235</v>
      </c>
      <c r="D102" s="54">
        <v>1163</v>
      </c>
      <c r="E102" s="55">
        <f t="shared" si="17"/>
        <v>930.40000000000009</v>
      </c>
      <c r="F102" s="55">
        <f t="shared" si="18"/>
        <v>872.25</v>
      </c>
      <c r="G102" s="55">
        <f t="shared" si="19"/>
        <v>814.09999999999991</v>
      </c>
      <c r="H102" s="55">
        <f t="shared" si="20"/>
        <v>755.95</v>
      </c>
      <c r="I102" s="134">
        <f t="shared" si="21"/>
        <v>697.8</v>
      </c>
      <c r="J102" s="153">
        <v>10</v>
      </c>
      <c r="K102" s="58">
        <v>11.44</v>
      </c>
      <c r="L102" s="70"/>
      <c r="M102" s="4">
        <f t="shared" si="11"/>
        <v>1372.34</v>
      </c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</row>
    <row r="103" spans="2:247" s="60" customFormat="1" ht="46.5" customHeight="1" x14ac:dyDescent="0.2">
      <c r="B103" s="437"/>
      <c r="C103" s="79" t="s">
        <v>195</v>
      </c>
      <c r="D103" s="80">
        <v>1019</v>
      </c>
      <c r="E103" s="81">
        <f t="shared" si="17"/>
        <v>815.2</v>
      </c>
      <c r="F103" s="81">
        <f t="shared" si="18"/>
        <v>764.25</v>
      </c>
      <c r="G103" s="81">
        <f t="shared" si="19"/>
        <v>713.3</v>
      </c>
      <c r="H103" s="81">
        <f t="shared" si="20"/>
        <v>662.35</v>
      </c>
      <c r="I103" s="82">
        <f t="shared" si="21"/>
        <v>611.4</v>
      </c>
      <c r="J103" s="154">
        <v>10</v>
      </c>
      <c r="K103" s="72">
        <v>11</v>
      </c>
      <c r="L103" s="70"/>
      <c r="M103" s="4">
        <f t="shared" si="11"/>
        <v>1202.42</v>
      </c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</row>
    <row r="104" spans="2:247" s="60" customFormat="1" ht="46.5" customHeight="1" thickBot="1" x14ac:dyDescent="0.25">
      <c r="B104" s="438"/>
      <c r="C104" s="87" t="s">
        <v>196</v>
      </c>
      <c r="D104" s="88">
        <v>1077</v>
      </c>
      <c r="E104" s="89">
        <f t="shared" si="17"/>
        <v>861.6</v>
      </c>
      <c r="F104" s="89">
        <f t="shared" si="18"/>
        <v>807.75</v>
      </c>
      <c r="G104" s="89">
        <f t="shared" si="19"/>
        <v>753.9</v>
      </c>
      <c r="H104" s="89">
        <f t="shared" si="20"/>
        <v>700.05000000000007</v>
      </c>
      <c r="I104" s="90">
        <f t="shared" si="21"/>
        <v>646.19999999999993</v>
      </c>
      <c r="J104" s="155">
        <v>10</v>
      </c>
      <c r="K104" s="74">
        <v>11.5</v>
      </c>
      <c r="L104" s="70"/>
      <c r="M104" s="4">
        <f t="shared" si="11"/>
        <v>1270.8599999999999</v>
      </c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</row>
    <row r="105" spans="2:247" s="60" customFormat="1" ht="30.75" customHeight="1" x14ac:dyDescent="0.2">
      <c r="B105" s="431"/>
      <c r="C105" s="41" t="s">
        <v>237</v>
      </c>
      <c r="D105" s="42">
        <v>728</v>
      </c>
      <c r="E105" s="43">
        <f t="shared" si="17"/>
        <v>582.4</v>
      </c>
      <c r="F105" s="43">
        <f t="shared" si="18"/>
        <v>546</v>
      </c>
      <c r="G105" s="43">
        <f t="shared" si="19"/>
        <v>509.59999999999997</v>
      </c>
      <c r="H105" s="43">
        <f t="shared" si="20"/>
        <v>473.2</v>
      </c>
      <c r="I105" s="129">
        <f t="shared" si="21"/>
        <v>436.8</v>
      </c>
      <c r="J105" s="93">
        <v>30</v>
      </c>
      <c r="K105" s="46">
        <v>7.72</v>
      </c>
      <c r="L105" s="70"/>
      <c r="M105" s="4">
        <f t="shared" si="11"/>
        <v>859.04</v>
      </c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</row>
    <row r="106" spans="2:247" s="60" customFormat="1" ht="30.75" customHeight="1" x14ac:dyDescent="0.2">
      <c r="B106" s="431"/>
      <c r="C106" s="47" t="s">
        <v>236</v>
      </c>
      <c r="D106" s="48">
        <v>776</v>
      </c>
      <c r="E106" s="49">
        <f t="shared" si="17"/>
        <v>620.80000000000007</v>
      </c>
      <c r="F106" s="49">
        <f t="shared" si="18"/>
        <v>582</v>
      </c>
      <c r="G106" s="49">
        <f t="shared" si="19"/>
        <v>543.19999999999993</v>
      </c>
      <c r="H106" s="49">
        <f t="shared" si="20"/>
        <v>504.40000000000003</v>
      </c>
      <c r="I106" s="85">
        <f t="shared" si="21"/>
        <v>465.59999999999997</v>
      </c>
      <c r="J106" s="97">
        <v>30</v>
      </c>
      <c r="K106" s="52">
        <v>10.06</v>
      </c>
      <c r="L106" s="70"/>
      <c r="M106" s="4">
        <f t="shared" si="11"/>
        <v>915.68000000000006</v>
      </c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</row>
    <row r="107" spans="2:247" s="60" customFormat="1" ht="30.75" customHeight="1" thickBot="1" x14ac:dyDescent="0.25">
      <c r="B107" s="431"/>
      <c r="C107" s="53" t="s">
        <v>238</v>
      </c>
      <c r="D107" s="54">
        <v>838</v>
      </c>
      <c r="E107" s="55">
        <f t="shared" si="17"/>
        <v>670.40000000000009</v>
      </c>
      <c r="F107" s="55">
        <f t="shared" si="18"/>
        <v>628.5</v>
      </c>
      <c r="G107" s="55">
        <f t="shared" si="19"/>
        <v>586.59999999999991</v>
      </c>
      <c r="H107" s="55">
        <f t="shared" si="20"/>
        <v>544.70000000000005</v>
      </c>
      <c r="I107" s="134">
        <f t="shared" si="21"/>
        <v>502.79999999999995</v>
      </c>
      <c r="J107" s="153">
        <v>30</v>
      </c>
      <c r="K107" s="58">
        <v>10.67</v>
      </c>
      <c r="L107" s="70"/>
      <c r="M107" s="4">
        <f t="shared" si="11"/>
        <v>988.84</v>
      </c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</row>
    <row r="108" spans="2:247" s="60" customFormat="1" ht="93" customHeight="1" thickBot="1" x14ac:dyDescent="0.25">
      <c r="B108" s="156"/>
      <c r="C108" s="121" t="s">
        <v>239</v>
      </c>
      <c r="D108" s="38">
        <v>247</v>
      </c>
      <c r="E108" s="39">
        <f t="shared" si="17"/>
        <v>197.60000000000002</v>
      </c>
      <c r="F108" s="39">
        <f t="shared" si="18"/>
        <v>185.25</v>
      </c>
      <c r="G108" s="39">
        <f t="shared" si="19"/>
        <v>172.89999999999998</v>
      </c>
      <c r="H108" s="39">
        <f t="shared" si="20"/>
        <v>160.55000000000001</v>
      </c>
      <c r="I108" s="40">
        <f t="shared" si="21"/>
        <v>148.19999999999999</v>
      </c>
      <c r="J108" s="157">
        <v>40</v>
      </c>
      <c r="K108" s="148">
        <v>5.43</v>
      </c>
      <c r="L108" s="102"/>
      <c r="M108" s="4">
        <f t="shared" si="11"/>
        <v>291.45999999999998</v>
      </c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</row>
    <row r="109" spans="2:247" s="60" customFormat="1" ht="46.5" customHeight="1" x14ac:dyDescent="0.2">
      <c r="B109" s="439"/>
      <c r="C109" s="41" t="s">
        <v>240</v>
      </c>
      <c r="D109" s="128">
        <v>706</v>
      </c>
      <c r="E109" s="43">
        <f t="shared" si="17"/>
        <v>564.80000000000007</v>
      </c>
      <c r="F109" s="43">
        <f t="shared" si="18"/>
        <v>529.5</v>
      </c>
      <c r="G109" s="43">
        <f t="shared" si="19"/>
        <v>494.2</v>
      </c>
      <c r="H109" s="43">
        <f t="shared" si="20"/>
        <v>458.90000000000003</v>
      </c>
      <c r="I109" s="129">
        <f t="shared" si="21"/>
        <v>423.59999999999997</v>
      </c>
      <c r="J109" s="93">
        <v>20</v>
      </c>
      <c r="K109" s="104">
        <v>7.14</v>
      </c>
      <c r="L109" s="102"/>
      <c r="M109" s="4">
        <f t="shared" si="11"/>
        <v>833.08</v>
      </c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</row>
    <row r="110" spans="2:247" s="60" customFormat="1" ht="46.5" customHeight="1" thickBot="1" x14ac:dyDescent="0.25">
      <c r="B110" s="440"/>
      <c r="C110" s="53" t="s">
        <v>241</v>
      </c>
      <c r="D110" s="133">
        <v>782</v>
      </c>
      <c r="E110" s="55">
        <f t="shared" si="17"/>
        <v>625.6</v>
      </c>
      <c r="F110" s="55">
        <f t="shared" si="18"/>
        <v>586.5</v>
      </c>
      <c r="G110" s="55">
        <f t="shared" si="19"/>
        <v>547.4</v>
      </c>
      <c r="H110" s="55">
        <f t="shared" si="20"/>
        <v>508.3</v>
      </c>
      <c r="I110" s="134">
        <f t="shared" si="21"/>
        <v>469.2</v>
      </c>
      <c r="J110" s="153">
        <v>10</v>
      </c>
      <c r="K110" s="101">
        <v>5.92</v>
      </c>
      <c r="L110" s="102"/>
      <c r="M110" s="4">
        <f t="shared" si="11"/>
        <v>922.76</v>
      </c>
      <c r="N110" s="1"/>
      <c r="O110" s="1"/>
      <c r="P110" s="1" t="s">
        <v>47</v>
      </c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</row>
    <row r="111" spans="2:247" s="60" customFormat="1" ht="46.5" customHeight="1" x14ac:dyDescent="0.2">
      <c r="B111" s="439"/>
      <c r="C111" s="41" t="s">
        <v>242</v>
      </c>
      <c r="D111" s="128">
        <v>594</v>
      </c>
      <c r="E111" s="43">
        <f t="shared" si="17"/>
        <v>475.20000000000005</v>
      </c>
      <c r="F111" s="43">
        <f t="shared" si="18"/>
        <v>445.5</v>
      </c>
      <c r="G111" s="43">
        <f t="shared" si="19"/>
        <v>415.79999999999995</v>
      </c>
      <c r="H111" s="43">
        <f t="shared" si="20"/>
        <v>386.1</v>
      </c>
      <c r="I111" s="129">
        <f t="shared" si="21"/>
        <v>356.4</v>
      </c>
      <c r="J111" s="93">
        <v>40</v>
      </c>
      <c r="K111" s="104">
        <v>9.5</v>
      </c>
      <c r="L111" s="102"/>
      <c r="M111" s="4">
        <f t="shared" si="11"/>
        <v>700.92</v>
      </c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</row>
    <row r="112" spans="2:247" s="60" customFormat="1" ht="46.5" customHeight="1" thickBot="1" x14ac:dyDescent="0.25">
      <c r="B112" s="440"/>
      <c r="C112" s="53" t="s">
        <v>243</v>
      </c>
      <c r="D112" s="133">
        <v>647</v>
      </c>
      <c r="E112" s="55">
        <f t="shared" si="17"/>
        <v>517.6</v>
      </c>
      <c r="F112" s="55">
        <f t="shared" si="18"/>
        <v>485.25</v>
      </c>
      <c r="G112" s="55">
        <f t="shared" si="19"/>
        <v>452.9</v>
      </c>
      <c r="H112" s="55">
        <f t="shared" si="20"/>
        <v>420.55</v>
      </c>
      <c r="I112" s="134">
        <f t="shared" si="21"/>
        <v>388.2</v>
      </c>
      <c r="J112" s="153">
        <v>20</v>
      </c>
      <c r="K112" s="101"/>
      <c r="L112" s="102"/>
      <c r="M112" s="4">
        <f t="shared" si="11"/>
        <v>763.46</v>
      </c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</row>
    <row r="113" spans="2:247" s="78" customFormat="1" ht="25.5" customHeight="1" thickBot="1" x14ac:dyDescent="0.3">
      <c r="B113" s="490" t="s">
        <v>441</v>
      </c>
      <c r="C113" s="491"/>
      <c r="D113" s="491"/>
      <c r="E113" s="491"/>
      <c r="F113" s="491"/>
      <c r="G113" s="491"/>
      <c r="H113" s="491"/>
      <c r="I113" s="491"/>
      <c r="J113" s="491"/>
      <c r="K113" s="492"/>
      <c r="L113" s="146"/>
      <c r="M113" s="75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77"/>
      <c r="BE113" s="77"/>
      <c r="BF113" s="77"/>
      <c r="BG113" s="77"/>
      <c r="BH113" s="77"/>
      <c r="BI113" s="77"/>
      <c r="BJ113" s="77"/>
      <c r="BK113" s="77"/>
      <c r="BL113" s="77"/>
      <c r="BM113" s="77"/>
      <c r="BN113" s="77"/>
      <c r="BO113" s="77"/>
      <c r="BP113" s="77"/>
      <c r="BQ113" s="77"/>
      <c r="BR113" s="77"/>
      <c r="BS113" s="77"/>
      <c r="BT113" s="77"/>
      <c r="BU113" s="77"/>
      <c r="BV113" s="77"/>
      <c r="BW113" s="77"/>
      <c r="BX113" s="77"/>
      <c r="BY113" s="77"/>
      <c r="BZ113" s="77"/>
      <c r="CA113" s="77"/>
      <c r="CB113" s="77"/>
      <c r="CC113" s="77"/>
      <c r="CD113" s="77"/>
      <c r="CE113" s="77"/>
      <c r="CF113" s="77"/>
      <c r="CG113" s="77"/>
      <c r="CH113" s="77"/>
      <c r="CI113" s="77"/>
      <c r="CJ113" s="77"/>
      <c r="CK113" s="77"/>
      <c r="CL113" s="77"/>
      <c r="CM113" s="77"/>
      <c r="CN113" s="77"/>
      <c r="CO113" s="77"/>
      <c r="CP113" s="77"/>
      <c r="CQ113" s="77"/>
      <c r="CR113" s="77"/>
      <c r="CS113" s="77"/>
      <c r="CT113" s="77"/>
      <c r="CU113" s="77"/>
      <c r="CV113" s="77"/>
      <c r="CW113" s="77"/>
      <c r="CX113" s="77"/>
      <c r="CY113" s="77"/>
      <c r="CZ113" s="77"/>
      <c r="DA113" s="77"/>
      <c r="DB113" s="77"/>
      <c r="DC113" s="77"/>
      <c r="DD113" s="77"/>
      <c r="DE113" s="77"/>
      <c r="DF113" s="77"/>
      <c r="DG113" s="77"/>
      <c r="DH113" s="77"/>
      <c r="DI113" s="77"/>
      <c r="DJ113" s="77"/>
      <c r="DK113" s="77"/>
      <c r="DL113" s="77"/>
      <c r="DM113" s="77"/>
      <c r="DN113" s="77"/>
      <c r="DO113" s="77"/>
      <c r="DP113" s="77"/>
      <c r="DQ113" s="77"/>
      <c r="DR113" s="77"/>
      <c r="DS113" s="77"/>
      <c r="DT113" s="77"/>
      <c r="DU113" s="77"/>
      <c r="DV113" s="77"/>
      <c r="DW113" s="77"/>
      <c r="DX113" s="77"/>
      <c r="DY113" s="77"/>
      <c r="DZ113" s="77"/>
      <c r="EA113" s="77"/>
      <c r="EB113" s="77"/>
      <c r="EC113" s="77"/>
      <c r="ED113" s="77"/>
      <c r="EE113" s="77"/>
      <c r="EF113" s="77"/>
      <c r="EG113" s="77"/>
      <c r="EH113" s="77"/>
      <c r="EI113" s="77"/>
      <c r="EJ113" s="77"/>
      <c r="EK113" s="77"/>
      <c r="EL113" s="77"/>
      <c r="EM113" s="77"/>
      <c r="EN113" s="77"/>
      <c r="EO113" s="77"/>
      <c r="EP113" s="77"/>
      <c r="EQ113" s="77"/>
      <c r="ER113" s="77"/>
      <c r="ES113" s="77"/>
      <c r="ET113" s="77"/>
      <c r="EU113" s="77"/>
      <c r="EV113" s="77"/>
      <c r="EW113" s="77"/>
      <c r="EX113" s="77"/>
      <c r="EY113" s="77"/>
      <c r="EZ113" s="77"/>
      <c r="FA113" s="77"/>
      <c r="FB113" s="77"/>
      <c r="FC113" s="77"/>
      <c r="FD113" s="77"/>
      <c r="FE113" s="77"/>
      <c r="FF113" s="77"/>
      <c r="FG113" s="77"/>
      <c r="FH113" s="77"/>
      <c r="FI113" s="77"/>
      <c r="FJ113" s="77"/>
      <c r="FK113" s="77"/>
      <c r="FL113" s="77"/>
      <c r="FM113" s="77"/>
      <c r="FN113" s="77"/>
      <c r="FO113" s="77"/>
      <c r="FP113" s="77"/>
      <c r="FQ113" s="77"/>
      <c r="FR113" s="77"/>
      <c r="FS113" s="77"/>
      <c r="FT113" s="77"/>
      <c r="FU113" s="77"/>
      <c r="FV113" s="77"/>
      <c r="FW113" s="77"/>
      <c r="FX113" s="77"/>
      <c r="FY113" s="77"/>
      <c r="FZ113" s="77"/>
      <c r="GA113" s="77"/>
      <c r="GB113" s="77"/>
      <c r="GC113" s="77"/>
      <c r="GD113" s="77"/>
      <c r="GE113" s="77"/>
      <c r="GF113" s="77"/>
      <c r="GG113" s="77"/>
      <c r="GH113" s="77"/>
      <c r="GI113" s="77"/>
      <c r="GJ113" s="77"/>
      <c r="GK113" s="77"/>
      <c r="GL113" s="77"/>
      <c r="GM113" s="77"/>
      <c r="GN113" s="77"/>
      <c r="GO113" s="77"/>
      <c r="GP113" s="77"/>
      <c r="GQ113" s="77"/>
      <c r="GR113" s="77"/>
      <c r="GS113" s="77"/>
      <c r="GT113" s="77"/>
      <c r="GU113" s="77"/>
      <c r="GV113" s="77"/>
      <c r="GW113" s="77"/>
      <c r="GX113" s="77"/>
      <c r="GY113" s="77"/>
      <c r="GZ113" s="77"/>
      <c r="HA113" s="77"/>
      <c r="HB113" s="77"/>
      <c r="HC113" s="77"/>
      <c r="HD113" s="77"/>
      <c r="HE113" s="77"/>
      <c r="HF113" s="77"/>
      <c r="HG113" s="77"/>
      <c r="HH113" s="77"/>
      <c r="HI113" s="77"/>
      <c r="HJ113" s="77"/>
      <c r="HK113" s="77"/>
      <c r="HL113" s="77"/>
      <c r="HM113" s="77"/>
      <c r="HN113" s="77"/>
      <c r="HO113" s="77"/>
      <c r="HP113" s="77"/>
      <c r="HQ113" s="77"/>
      <c r="HR113" s="77"/>
      <c r="HS113" s="77"/>
      <c r="HT113" s="77"/>
      <c r="HU113" s="77"/>
      <c r="HV113" s="77"/>
      <c r="HW113" s="77"/>
      <c r="HX113" s="77"/>
      <c r="HY113" s="77"/>
      <c r="HZ113" s="77"/>
      <c r="IA113" s="77"/>
      <c r="IB113" s="77"/>
      <c r="IC113" s="77"/>
      <c r="ID113" s="77"/>
      <c r="IE113" s="77"/>
      <c r="IF113" s="77"/>
      <c r="IG113" s="77"/>
      <c r="IH113" s="77"/>
      <c r="II113" s="77"/>
      <c r="IJ113" s="77"/>
      <c r="IK113" s="77"/>
      <c r="IL113" s="77"/>
      <c r="IM113" s="77"/>
    </row>
    <row r="114" spans="2:247" s="60" customFormat="1" ht="93" customHeight="1" thickBot="1" x14ac:dyDescent="0.25">
      <c r="B114" s="158"/>
      <c r="C114" s="220" t="s">
        <v>442</v>
      </c>
      <c r="D114" s="401">
        <v>1783</v>
      </c>
      <c r="E114" s="402">
        <f t="shared" ref="E114" si="22">D114*0.8</f>
        <v>1426.4</v>
      </c>
      <c r="F114" s="402">
        <f t="shared" ref="F114" si="23">D114*0.75</f>
        <v>1337.25</v>
      </c>
      <c r="G114" s="402">
        <f t="shared" ref="G114" si="24">D114*0.7</f>
        <v>1248.0999999999999</v>
      </c>
      <c r="H114" s="402">
        <f t="shared" ref="H114" si="25">D114*0.65</f>
        <v>1158.95</v>
      </c>
      <c r="I114" s="403">
        <f t="shared" ref="I114" si="26">D114*0.6</f>
        <v>1069.8</v>
      </c>
      <c r="J114" s="157">
        <v>1</v>
      </c>
      <c r="K114" s="148"/>
      <c r="L114" s="102"/>
      <c r="M114" s="4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</row>
    <row r="115" spans="2:247" s="60" customFormat="1" ht="93" customHeight="1" thickBot="1" x14ac:dyDescent="0.25">
      <c r="B115" s="158"/>
      <c r="C115" s="220" t="s">
        <v>443</v>
      </c>
      <c r="D115" s="401">
        <v>1783</v>
      </c>
      <c r="E115" s="402">
        <f t="shared" ref="E115:E118" si="27">D115*0.8</f>
        <v>1426.4</v>
      </c>
      <c r="F115" s="402">
        <f t="shared" ref="F115:F118" si="28">D115*0.75</f>
        <v>1337.25</v>
      </c>
      <c r="G115" s="402">
        <f t="shared" ref="G115:G118" si="29">D115*0.7</f>
        <v>1248.0999999999999</v>
      </c>
      <c r="H115" s="402">
        <f t="shared" ref="H115:H118" si="30">D115*0.65</f>
        <v>1158.95</v>
      </c>
      <c r="I115" s="403">
        <f t="shared" ref="I115:I118" si="31">D115*0.6</f>
        <v>1069.8</v>
      </c>
      <c r="J115" s="348">
        <v>1</v>
      </c>
      <c r="K115" s="404"/>
      <c r="L115" s="102"/>
      <c r="M115" s="4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</row>
    <row r="116" spans="2:247" s="60" customFormat="1" ht="93" customHeight="1" thickBot="1" x14ac:dyDescent="0.25">
      <c r="B116" s="158"/>
      <c r="C116" s="220" t="s">
        <v>444</v>
      </c>
      <c r="D116" s="401">
        <v>2011</v>
      </c>
      <c r="E116" s="402">
        <f t="shared" si="27"/>
        <v>1608.8000000000002</v>
      </c>
      <c r="F116" s="402">
        <f t="shared" si="28"/>
        <v>1508.25</v>
      </c>
      <c r="G116" s="402">
        <f t="shared" si="29"/>
        <v>1407.6999999999998</v>
      </c>
      <c r="H116" s="402">
        <f t="shared" si="30"/>
        <v>1307.1500000000001</v>
      </c>
      <c r="I116" s="403">
        <f t="shared" si="31"/>
        <v>1206.5999999999999</v>
      </c>
      <c r="J116" s="348">
        <v>1</v>
      </c>
      <c r="K116" s="404"/>
      <c r="L116" s="102"/>
      <c r="M116" s="4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</row>
    <row r="117" spans="2:247" s="60" customFormat="1" ht="93" customHeight="1" thickBot="1" x14ac:dyDescent="0.25">
      <c r="B117" s="158"/>
      <c r="C117" s="220" t="s">
        <v>445</v>
      </c>
      <c r="D117" s="401">
        <v>106</v>
      </c>
      <c r="E117" s="402">
        <f t="shared" si="27"/>
        <v>84.800000000000011</v>
      </c>
      <c r="F117" s="402">
        <f t="shared" si="28"/>
        <v>79.5</v>
      </c>
      <c r="G117" s="402">
        <f t="shared" si="29"/>
        <v>74.199999999999989</v>
      </c>
      <c r="H117" s="402">
        <f t="shared" si="30"/>
        <v>68.900000000000006</v>
      </c>
      <c r="I117" s="403">
        <f t="shared" si="31"/>
        <v>63.599999999999994</v>
      </c>
      <c r="J117" s="348">
        <v>50</v>
      </c>
      <c r="K117" s="404"/>
      <c r="L117" s="102"/>
      <c r="M117" s="4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</row>
    <row r="118" spans="2:247" s="60" customFormat="1" ht="93" customHeight="1" thickBot="1" x14ac:dyDescent="0.25">
      <c r="B118" s="158"/>
      <c r="C118" s="220" t="s">
        <v>446</v>
      </c>
      <c r="D118" s="401">
        <v>106</v>
      </c>
      <c r="E118" s="402">
        <f t="shared" si="27"/>
        <v>84.800000000000011</v>
      </c>
      <c r="F118" s="402">
        <f t="shared" si="28"/>
        <v>79.5</v>
      </c>
      <c r="G118" s="402">
        <f t="shared" si="29"/>
        <v>74.199999999999989</v>
      </c>
      <c r="H118" s="402">
        <f t="shared" si="30"/>
        <v>68.900000000000006</v>
      </c>
      <c r="I118" s="403">
        <f t="shared" si="31"/>
        <v>63.599999999999994</v>
      </c>
      <c r="J118" s="348">
        <v>50</v>
      </c>
      <c r="K118" s="404"/>
      <c r="L118" s="102"/>
      <c r="M118" s="4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</row>
    <row r="119" spans="2:247" s="78" customFormat="1" ht="25.5" customHeight="1" thickBot="1" x14ac:dyDescent="0.3">
      <c r="B119" s="493" t="s">
        <v>447</v>
      </c>
      <c r="C119" s="491"/>
      <c r="D119" s="491"/>
      <c r="E119" s="491"/>
      <c r="F119" s="491"/>
      <c r="G119" s="491"/>
      <c r="H119" s="491"/>
      <c r="I119" s="491"/>
      <c r="J119" s="491"/>
      <c r="K119" s="492"/>
      <c r="L119" s="146"/>
      <c r="M119" s="75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77"/>
      <c r="BE119" s="77"/>
      <c r="BF119" s="77"/>
      <c r="BG119" s="77"/>
      <c r="BH119" s="77"/>
      <c r="BI119" s="77"/>
      <c r="BJ119" s="77"/>
      <c r="BK119" s="77"/>
      <c r="BL119" s="77"/>
      <c r="BM119" s="77"/>
      <c r="BN119" s="77"/>
      <c r="BO119" s="77"/>
      <c r="BP119" s="77"/>
      <c r="BQ119" s="77"/>
      <c r="BR119" s="77"/>
      <c r="BS119" s="77"/>
      <c r="BT119" s="77"/>
      <c r="BU119" s="77"/>
      <c r="BV119" s="77"/>
      <c r="BW119" s="77"/>
      <c r="BX119" s="77"/>
      <c r="BY119" s="77"/>
      <c r="BZ119" s="77"/>
      <c r="CA119" s="77"/>
      <c r="CB119" s="77"/>
      <c r="CC119" s="77"/>
      <c r="CD119" s="77"/>
      <c r="CE119" s="77"/>
      <c r="CF119" s="77"/>
      <c r="CG119" s="77"/>
      <c r="CH119" s="77"/>
      <c r="CI119" s="77"/>
      <c r="CJ119" s="77"/>
      <c r="CK119" s="77"/>
      <c r="CL119" s="77"/>
      <c r="CM119" s="77"/>
      <c r="CN119" s="77"/>
      <c r="CO119" s="77"/>
      <c r="CP119" s="77"/>
      <c r="CQ119" s="77"/>
      <c r="CR119" s="77"/>
      <c r="CS119" s="77"/>
      <c r="CT119" s="77"/>
      <c r="CU119" s="77"/>
      <c r="CV119" s="77"/>
      <c r="CW119" s="77"/>
      <c r="CX119" s="77"/>
      <c r="CY119" s="77"/>
      <c r="CZ119" s="77"/>
      <c r="DA119" s="77"/>
      <c r="DB119" s="77"/>
      <c r="DC119" s="77"/>
      <c r="DD119" s="77"/>
      <c r="DE119" s="77"/>
      <c r="DF119" s="77"/>
      <c r="DG119" s="77"/>
      <c r="DH119" s="77"/>
      <c r="DI119" s="77"/>
      <c r="DJ119" s="77"/>
      <c r="DK119" s="77"/>
      <c r="DL119" s="77"/>
      <c r="DM119" s="77"/>
      <c r="DN119" s="77"/>
      <c r="DO119" s="77"/>
      <c r="DP119" s="77"/>
      <c r="DQ119" s="77"/>
      <c r="DR119" s="77"/>
      <c r="DS119" s="77"/>
      <c r="DT119" s="77"/>
      <c r="DU119" s="77"/>
      <c r="DV119" s="77"/>
      <c r="DW119" s="77"/>
      <c r="DX119" s="77"/>
      <c r="DY119" s="77"/>
      <c r="DZ119" s="77"/>
      <c r="EA119" s="77"/>
      <c r="EB119" s="77"/>
      <c r="EC119" s="77"/>
      <c r="ED119" s="77"/>
      <c r="EE119" s="77"/>
      <c r="EF119" s="77"/>
      <c r="EG119" s="77"/>
      <c r="EH119" s="77"/>
      <c r="EI119" s="77"/>
      <c r="EJ119" s="77"/>
      <c r="EK119" s="77"/>
      <c r="EL119" s="77"/>
      <c r="EM119" s="77"/>
      <c r="EN119" s="77"/>
      <c r="EO119" s="77"/>
      <c r="EP119" s="77"/>
      <c r="EQ119" s="77"/>
      <c r="ER119" s="77"/>
      <c r="ES119" s="77"/>
      <c r="ET119" s="77"/>
      <c r="EU119" s="77"/>
      <c r="EV119" s="77"/>
      <c r="EW119" s="77"/>
      <c r="EX119" s="77"/>
      <c r="EY119" s="77"/>
      <c r="EZ119" s="77"/>
      <c r="FA119" s="77"/>
      <c r="FB119" s="77"/>
      <c r="FC119" s="77"/>
      <c r="FD119" s="77"/>
      <c r="FE119" s="77"/>
      <c r="FF119" s="77"/>
      <c r="FG119" s="77"/>
      <c r="FH119" s="77"/>
      <c r="FI119" s="77"/>
      <c r="FJ119" s="77"/>
      <c r="FK119" s="77"/>
      <c r="FL119" s="77"/>
      <c r="FM119" s="77"/>
      <c r="FN119" s="77"/>
      <c r="FO119" s="77"/>
      <c r="FP119" s="77"/>
      <c r="FQ119" s="77"/>
      <c r="FR119" s="77"/>
      <c r="FS119" s="77"/>
      <c r="FT119" s="77"/>
      <c r="FU119" s="77"/>
      <c r="FV119" s="77"/>
      <c r="FW119" s="77"/>
      <c r="FX119" s="77"/>
      <c r="FY119" s="77"/>
      <c r="FZ119" s="77"/>
      <c r="GA119" s="77"/>
      <c r="GB119" s="77"/>
      <c r="GC119" s="77"/>
      <c r="GD119" s="77"/>
      <c r="GE119" s="77"/>
      <c r="GF119" s="77"/>
      <c r="GG119" s="77"/>
      <c r="GH119" s="77"/>
      <c r="GI119" s="77"/>
      <c r="GJ119" s="77"/>
      <c r="GK119" s="77"/>
      <c r="GL119" s="77"/>
      <c r="GM119" s="77"/>
      <c r="GN119" s="77"/>
      <c r="GO119" s="77"/>
      <c r="GP119" s="77"/>
      <c r="GQ119" s="77"/>
      <c r="GR119" s="77"/>
      <c r="GS119" s="77"/>
      <c r="GT119" s="77"/>
      <c r="GU119" s="77"/>
      <c r="GV119" s="77"/>
      <c r="GW119" s="77"/>
      <c r="GX119" s="77"/>
      <c r="GY119" s="77"/>
      <c r="GZ119" s="77"/>
      <c r="HA119" s="77"/>
      <c r="HB119" s="77"/>
      <c r="HC119" s="77"/>
      <c r="HD119" s="77"/>
      <c r="HE119" s="77"/>
      <c r="HF119" s="77"/>
      <c r="HG119" s="77"/>
      <c r="HH119" s="77"/>
      <c r="HI119" s="77"/>
      <c r="HJ119" s="77"/>
      <c r="HK119" s="77"/>
      <c r="HL119" s="77"/>
      <c r="HM119" s="77"/>
      <c r="HN119" s="77"/>
      <c r="HO119" s="77"/>
      <c r="HP119" s="77"/>
      <c r="HQ119" s="77"/>
      <c r="HR119" s="77"/>
      <c r="HS119" s="77"/>
      <c r="HT119" s="77"/>
      <c r="HU119" s="77"/>
      <c r="HV119" s="77"/>
      <c r="HW119" s="77"/>
      <c r="HX119" s="77"/>
      <c r="HY119" s="77"/>
      <c r="HZ119" s="77"/>
      <c r="IA119" s="77"/>
      <c r="IB119" s="77"/>
      <c r="IC119" s="77"/>
      <c r="ID119" s="77"/>
      <c r="IE119" s="77"/>
      <c r="IF119" s="77"/>
      <c r="IG119" s="77"/>
      <c r="IH119" s="77"/>
      <c r="II119" s="77"/>
      <c r="IJ119" s="77"/>
      <c r="IK119" s="77"/>
      <c r="IL119" s="77"/>
      <c r="IM119" s="77"/>
    </row>
    <row r="120" spans="2:247" s="60" customFormat="1" ht="93" customHeight="1" thickBot="1" x14ac:dyDescent="0.25">
      <c r="B120" s="158"/>
      <c r="C120" s="121" t="s">
        <v>448</v>
      </c>
      <c r="D120" s="38">
        <v>340</v>
      </c>
      <c r="E120" s="39">
        <f>D120*0.8</f>
        <v>272</v>
      </c>
      <c r="F120" s="39">
        <f>D120*0.75</f>
        <v>255</v>
      </c>
      <c r="G120" s="39">
        <f>D120*0.7</f>
        <v>237.99999999999997</v>
      </c>
      <c r="H120" s="39">
        <f>D120*0.65</f>
        <v>221</v>
      </c>
      <c r="I120" s="40">
        <f>D120*0.6</f>
        <v>204</v>
      </c>
      <c r="J120" s="157">
        <v>20</v>
      </c>
      <c r="K120" s="148"/>
      <c r="L120" s="102"/>
      <c r="M120" s="4">
        <f t="shared" ref="M120" si="32">D120+D120*18%</f>
        <v>401.2</v>
      </c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</row>
    <row r="121" spans="2:247" s="60" customFormat="1" ht="93" customHeight="1" thickBot="1" x14ac:dyDescent="0.25">
      <c r="B121" s="158"/>
      <c r="C121" s="121" t="s">
        <v>449</v>
      </c>
      <c r="D121" s="38">
        <v>340</v>
      </c>
      <c r="E121" s="39">
        <f t="shared" ref="E121:E131" si="33">D121*0.8</f>
        <v>272</v>
      </c>
      <c r="F121" s="39">
        <f t="shared" ref="F121:F131" si="34">D121*0.75</f>
        <v>255</v>
      </c>
      <c r="G121" s="39">
        <f t="shared" ref="G121:G131" si="35">D121*0.7</f>
        <v>237.99999999999997</v>
      </c>
      <c r="H121" s="39">
        <f t="shared" ref="H121:H131" si="36">D121*0.65</f>
        <v>221</v>
      </c>
      <c r="I121" s="40">
        <f t="shared" ref="I121:I131" si="37">D121*0.6</f>
        <v>204</v>
      </c>
      <c r="J121" s="157">
        <v>20</v>
      </c>
      <c r="K121" s="148"/>
      <c r="L121" s="102"/>
      <c r="M121" s="4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</row>
    <row r="122" spans="2:247" s="60" customFormat="1" ht="93" customHeight="1" thickBot="1" x14ac:dyDescent="0.25">
      <c r="B122" s="158"/>
      <c r="C122" s="121" t="s">
        <v>450</v>
      </c>
      <c r="D122" s="38">
        <v>340</v>
      </c>
      <c r="E122" s="39">
        <f t="shared" si="33"/>
        <v>272</v>
      </c>
      <c r="F122" s="39">
        <f t="shared" si="34"/>
        <v>255</v>
      </c>
      <c r="G122" s="39">
        <f t="shared" si="35"/>
        <v>237.99999999999997</v>
      </c>
      <c r="H122" s="39">
        <f t="shared" si="36"/>
        <v>221</v>
      </c>
      <c r="I122" s="40">
        <f t="shared" si="37"/>
        <v>204</v>
      </c>
      <c r="J122" s="157">
        <v>10</v>
      </c>
      <c r="K122" s="148"/>
      <c r="L122" s="102"/>
      <c r="M122" s="4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</row>
    <row r="123" spans="2:247" s="60" customFormat="1" ht="93" customHeight="1" thickBot="1" x14ac:dyDescent="0.25">
      <c r="B123" s="158"/>
      <c r="C123" s="121" t="s">
        <v>451</v>
      </c>
      <c r="D123" s="38">
        <v>349</v>
      </c>
      <c r="E123" s="39">
        <f t="shared" si="33"/>
        <v>279.2</v>
      </c>
      <c r="F123" s="39">
        <f t="shared" si="34"/>
        <v>261.75</v>
      </c>
      <c r="G123" s="39">
        <f t="shared" si="35"/>
        <v>244.29999999999998</v>
      </c>
      <c r="H123" s="39">
        <f t="shared" si="36"/>
        <v>226.85</v>
      </c>
      <c r="I123" s="40">
        <f t="shared" si="37"/>
        <v>209.4</v>
      </c>
      <c r="J123" s="157">
        <v>10</v>
      </c>
      <c r="K123" s="148"/>
      <c r="L123" s="102"/>
      <c r="M123" s="4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</row>
    <row r="124" spans="2:247" s="60" customFormat="1" ht="93" customHeight="1" thickBot="1" x14ac:dyDescent="0.25">
      <c r="B124" s="158"/>
      <c r="C124" s="121" t="s">
        <v>452</v>
      </c>
      <c r="D124" s="38">
        <v>470</v>
      </c>
      <c r="E124" s="39">
        <f t="shared" si="33"/>
        <v>376</v>
      </c>
      <c r="F124" s="39">
        <f t="shared" si="34"/>
        <v>352.5</v>
      </c>
      <c r="G124" s="39">
        <f t="shared" si="35"/>
        <v>329</v>
      </c>
      <c r="H124" s="39">
        <f t="shared" si="36"/>
        <v>305.5</v>
      </c>
      <c r="I124" s="40">
        <f t="shared" si="37"/>
        <v>282</v>
      </c>
      <c r="J124" s="157">
        <v>4</v>
      </c>
      <c r="K124" s="148"/>
      <c r="L124" s="102"/>
      <c r="M124" s="4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</row>
    <row r="125" spans="2:247" s="60" customFormat="1" ht="93" customHeight="1" thickBot="1" x14ac:dyDescent="0.25">
      <c r="B125" s="158"/>
      <c r="C125" s="121" t="s">
        <v>453</v>
      </c>
      <c r="D125" s="38">
        <v>652</v>
      </c>
      <c r="E125" s="39">
        <f t="shared" si="33"/>
        <v>521.6</v>
      </c>
      <c r="F125" s="39">
        <f t="shared" si="34"/>
        <v>489</v>
      </c>
      <c r="G125" s="39">
        <f t="shared" si="35"/>
        <v>456.4</v>
      </c>
      <c r="H125" s="39">
        <f t="shared" si="36"/>
        <v>423.8</v>
      </c>
      <c r="I125" s="40">
        <f t="shared" si="37"/>
        <v>391.2</v>
      </c>
      <c r="J125" s="157">
        <v>10</v>
      </c>
      <c r="K125" s="148"/>
      <c r="L125" s="102"/>
      <c r="M125" s="4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</row>
    <row r="126" spans="2:247" s="60" customFormat="1" ht="93" customHeight="1" thickBot="1" x14ac:dyDescent="0.25">
      <c r="B126" s="158"/>
      <c r="C126" s="121" t="s">
        <v>454</v>
      </c>
      <c r="D126" s="38">
        <v>205</v>
      </c>
      <c r="E126" s="39">
        <f t="shared" si="33"/>
        <v>164</v>
      </c>
      <c r="F126" s="39">
        <f t="shared" si="34"/>
        <v>153.75</v>
      </c>
      <c r="G126" s="39">
        <f t="shared" si="35"/>
        <v>143.5</v>
      </c>
      <c r="H126" s="39">
        <f t="shared" si="36"/>
        <v>133.25</v>
      </c>
      <c r="I126" s="40">
        <f t="shared" si="37"/>
        <v>123</v>
      </c>
      <c r="J126" s="157">
        <v>26</v>
      </c>
      <c r="K126" s="148"/>
      <c r="L126" s="102"/>
      <c r="M126" s="4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</row>
    <row r="127" spans="2:247" s="60" customFormat="1" ht="93" customHeight="1" thickBot="1" x14ac:dyDescent="0.25">
      <c r="B127" s="158"/>
      <c r="C127" s="121" t="s">
        <v>455</v>
      </c>
      <c r="D127" s="38">
        <v>252</v>
      </c>
      <c r="E127" s="39">
        <f t="shared" si="33"/>
        <v>201.60000000000002</v>
      </c>
      <c r="F127" s="39">
        <f t="shared" si="34"/>
        <v>189</v>
      </c>
      <c r="G127" s="39">
        <f t="shared" si="35"/>
        <v>176.39999999999998</v>
      </c>
      <c r="H127" s="39">
        <f t="shared" si="36"/>
        <v>163.80000000000001</v>
      </c>
      <c r="I127" s="40">
        <f t="shared" si="37"/>
        <v>151.19999999999999</v>
      </c>
      <c r="J127" s="157">
        <v>50</v>
      </c>
      <c r="K127" s="148"/>
      <c r="L127" s="102"/>
      <c r="M127" s="4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</row>
    <row r="128" spans="2:247" s="60" customFormat="1" ht="93" customHeight="1" thickBot="1" x14ac:dyDescent="0.25">
      <c r="B128" s="158"/>
      <c r="C128" s="121" t="s">
        <v>456</v>
      </c>
      <c r="D128" s="38">
        <v>369</v>
      </c>
      <c r="E128" s="39">
        <f t="shared" si="33"/>
        <v>295.2</v>
      </c>
      <c r="F128" s="39">
        <f t="shared" si="34"/>
        <v>276.75</v>
      </c>
      <c r="G128" s="39">
        <f t="shared" si="35"/>
        <v>258.3</v>
      </c>
      <c r="H128" s="39">
        <f t="shared" si="36"/>
        <v>239.85</v>
      </c>
      <c r="I128" s="40">
        <f t="shared" si="37"/>
        <v>221.4</v>
      </c>
      <c r="J128" s="157">
        <v>18</v>
      </c>
      <c r="K128" s="148"/>
      <c r="L128" s="102"/>
      <c r="M128" s="4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</row>
    <row r="129" spans="2:247" s="60" customFormat="1" ht="93" customHeight="1" thickBot="1" x14ac:dyDescent="0.25">
      <c r="B129" s="158"/>
      <c r="C129" s="121" t="s">
        <v>457</v>
      </c>
      <c r="D129" s="38">
        <v>307</v>
      </c>
      <c r="E129" s="39">
        <f t="shared" si="33"/>
        <v>245.60000000000002</v>
      </c>
      <c r="F129" s="39">
        <f t="shared" si="34"/>
        <v>230.25</v>
      </c>
      <c r="G129" s="39">
        <f t="shared" si="35"/>
        <v>214.89999999999998</v>
      </c>
      <c r="H129" s="39">
        <f t="shared" si="36"/>
        <v>199.55</v>
      </c>
      <c r="I129" s="40">
        <f t="shared" si="37"/>
        <v>184.2</v>
      </c>
      <c r="J129" s="157">
        <v>6</v>
      </c>
      <c r="K129" s="148"/>
      <c r="L129" s="102"/>
      <c r="M129" s="4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</row>
    <row r="130" spans="2:247" s="60" customFormat="1" ht="93" customHeight="1" thickBot="1" x14ac:dyDescent="0.25">
      <c r="B130" s="158"/>
      <c r="C130" s="121" t="s">
        <v>458</v>
      </c>
      <c r="D130" s="38">
        <v>584</v>
      </c>
      <c r="E130" s="39">
        <f t="shared" si="33"/>
        <v>467.20000000000005</v>
      </c>
      <c r="F130" s="39">
        <f t="shared" si="34"/>
        <v>438</v>
      </c>
      <c r="G130" s="39">
        <f t="shared" si="35"/>
        <v>408.79999999999995</v>
      </c>
      <c r="H130" s="39">
        <f t="shared" si="36"/>
        <v>379.6</v>
      </c>
      <c r="I130" s="40">
        <f t="shared" si="37"/>
        <v>350.4</v>
      </c>
      <c r="J130" s="157"/>
      <c r="K130" s="148"/>
      <c r="L130" s="102"/>
      <c r="M130" s="4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</row>
    <row r="131" spans="2:247" s="60" customFormat="1" ht="93" customHeight="1" thickBot="1" x14ac:dyDescent="0.25">
      <c r="B131" s="158"/>
      <c r="C131" s="121" t="s">
        <v>459</v>
      </c>
      <c r="D131" s="38">
        <v>584</v>
      </c>
      <c r="E131" s="39">
        <f t="shared" si="33"/>
        <v>467.20000000000005</v>
      </c>
      <c r="F131" s="39">
        <f t="shared" si="34"/>
        <v>438</v>
      </c>
      <c r="G131" s="39">
        <f t="shared" si="35"/>
        <v>408.79999999999995</v>
      </c>
      <c r="H131" s="39">
        <f t="shared" si="36"/>
        <v>379.6</v>
      </c>
      <c r="I131" s="40">
        <f t="shared" si="37"/>
        <v>350.4</v>
      </c>
      <c r="J131" s="157">
        <v>10</v>
      </c>
      <c r="K131" s="148"/>
      <c r="L131" s="102"/>
      <c r="M131" s="4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</row>
    <row r="132" spans="2:247" s="78" customFormat="1" ht="25.5" customHeight="1" thickBot="1" x14ac:dyDescent="0.3">
      <c r="B132" s="493" t="s">
        <v>462</v>
      </c>
      <c r="C132" s="491"/>
      <c r="D132" s="491"/>
      <c r="E132" s="491"/>
      <c r="F132" s="491"/>
      <c r="G132" s="491"/>
      <c r="H132" s="491"/>
      <c r="I132" s="491"/>
      <c r="J132" s="491"/>
      <c r="K132" s="492"/>
      <c r="L132" s="146"/>
      <c r="M132" s="75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77"/>
      <c r="BE132" s="77"/>
      <c r="BF132" s="77"/>
      <c r="BG132" s="77"/>
      <c r="BH132" s="77"/>
      <c r="BI132" s="77"/>
      <c r="BJ132" s="77"/>
      <c r="BK132" s="77"/>
      <c r="BL132" s="77"/>
      <c r="BM132" s="77"/>
      <c r="BN132" s="77"/>
      <c r="BO132" s="77"/>
      <c r="BP132" s="77"/>
      <c r="BQ132" s="77"/>
      <c r="BR132" s="77"/>
      <c r="BS132" s="77"/>
      <c r="BT132" s="77"/>
      <c r="BU132" s="77"/>
      <c r="BV132" s="77"/>
      <c r="BW132" s="77"/>
      <c r="BX132" s="77"/>
      <c r="BY132" s="77"/>
      <c r="BZ132" s="77"/>
      <c r="CA132" s="77"/>
      <c r="CB132" s="77"/>
      <c r="CC132" s="77"/>
      <c r="CD132" s="77"/>
      <c r="CE132" s="77"/>
      <c r="CF132" s="77"/>
      <c r="CG132" s="77"/>
      <c r="CH132" s="77"/>
      <c r="CI132" s="77"/>
      <c r="CJ132" s="77"/>
      <c r="CK132" s="77"/>
      <c r="CL132" s="77"/>
      <c r="CM132" s="77"/>
      <c r="CN132" s="77"/>
      <c r="CO132" s="77"/>
      <c r="CP132" s="77"/>
      <c r="CQ132" s="77"/>
      <c r="CR132" s="77"/>
      <c r="CS132" s="77"/>
      <c r="CT132" s="77"/>
      <c r="CU132" s="77"/>
      <c r="CV132" s="77"/>
      <c r="CW132" s="77"/>
      <c r="CX132" s="77"/>
      <c r="CY132" s="77"/>
      <c r="CZ132" s="77"/>
      <c r="DA132" s="77"/>
      <c r="DB132" s="77"/>
      <c r="DC132" s="77"/>
      <c r="DD132" s="77"/>
      <c r="DE132" s="77"/>
      <c r="DF132" s="77"/>
      <c r="DG132" s="77"/>
      <c r="DH132" s="77"/>
      <c r="DI132" s="77"/>
      <c r="DJ132" s="77"/>
      <c r="DK132" s="77"/>
      <c r="DL132" s="77"/>
      <c r="DM132" s="77"/>
      <c r="DN132" s="77"/>
      <c r="DO132" s="77"/>
      <c r="DP132" s="77"/>
      <c r="DQ132" s="77"/>
      <c r="DR132" s="77"/>
      <c r="DS132" s="77"/>
      <c r="DT132" s="77"/>
      <c r="DU132" s="77"/>
      <c r="DV132" s="77"/>
      <c r="DW132" s="77"/>
      <c r="DX132" s="77"/>
      <c r="DY132" s="77"/>
      <c r="DZ132" s="77"/>
      <c r="EA132" s="77"/>
      <c r="EB132" s="77"/>
      <c r="EC132" s="77"/>
      <c r="ED132" s="77"/>
      <c r="EE132" s="77"/>
      <c r="EF132" s="77"/>
      <c r="EG132" s="77"/>
      <c r="EH132" s="77"/>
      <c r="EI132" s="77"/>
      <c r="EJ132" s="77"/>
      <c r="EK132" s="77"/>
      <c r="EL132" s="77"/>
      <c r="EM132" s="77"/>
      <c r="EN132" s="77"/>
      <c r="EO132" s="77"/>
      <c r="EP132" s="77"/>
      <c r="EQ132" s="77"/>
      <c r="ER132" s="77"/>
      <c r="ES132" s="77"/>
      <c r="ET132" s="77"/>
      <c r="EU132" s="77"/>
      <c r="EV132" s="77"/>
      <c r="EW132" s="77"/>
      <c r="EX132" s="77"/>
      <c r="EY132" s="77"/>
      <c r="EZ132" s="77"/>
      <c r="FA132" s="77"/>
      <c r="FB132" s="77"/>
      <c r="FC132" s="77"/>
      <c r="FD132" s="77"/>
      <c r="FE132" s="77"/>
      <c r="FF132" s="77"/>
      <c r="FG132" s="77"/>
      <c r="FH132" s="77"/>
      <c r="FI132" s="77"/>
      <c r="FJ132" s="77"/>
      <c r="FK132" s="77"/>
      <c r="FL132" s="77"/>
      <c r="FM132" s="77"/>
      <c r="FN132" s="77"/>
      <c r="FO132" s="77"/>
      <c r="FP132" s="77"/>
      <c r="FQ132" s="77"/>
      <c r="FR132" s="77"/>
      <c r="FS132" s="77"/>
      <c r="FT132" s="77"/>
      <c r="FU132" s="77"/>
      <c r="FV132" s="77"/>
      <c r="FW132" s="77"/>
      <c r="FX132" s="77"/>
      <c r="FY132" s="77"/>
      <c r="FZ132" s="77"/>
      <c r="GA132" s="77"/>
      <c r="GB132" s="77"/>
      <c r="GC132" s="77"/>
      <c r="GD132" s="77"/>
      <c r="GE132" s="77"/>
      <c r="GF132" s="77"/>
      <c r="GG132" s="77"/>
      <c r="GH132" s="77"/>
      <c r="GI132" s="77"/>
      <c r="GJ132" s="77"/>
      <c r="GK132" s="77"/>
      <c r="GL132" s="77"/>
      <c r="GM132" s="77"/>
      <c r="GN132" s="77"/>
      <c r="GO132" s="77"/>
      <c r="GP132" s="77"/>
      <c r="GQ132" s="77"/>
      <c r="GR132" s="77"/>
      <c r="GS132" s="77"/>
      <c r="GT132" s="77"/>
      <c r="GU132" s="77"/>
      <c r="GV132" s="77"/>
      <c r="GW132" s="77"/>
      <c r="GX132" s="77"/>
      <c r="GY132" s="77"/>
      <c r="GZ132" s="77"/>
      <c r="HA132" s="77"/>
      <c r="HB132" s="77"/>
      <c r="HC132" s="77"/>
      <c r="HD132" s="77"/>
      <c r="HE132" s="77"/>
      <c r="HF132" s="77"/>
      <c r="HG132" s="77"/>
      <c r="HH132" s="77"/>
      <c r="HI132" s="77"/>
      <c r="HJ132" s="77"/>
      <c r="HK132" s="77"/>
      <c r="HL132" s="77"/>
      <c r="HM132" s="77"/>
      <c r="HN132" s="77"/>
      <c r="HO132" s="77"/>
      <c r="HP132" s="77"/>
      <c r="HQ132" s="77"/>
      <c r="HR132" s="77"/>
      <c r="HS132" s="77"/>
      <c r="HT132" s="77"/>
      <c r="HU132" s="77"/>
      <c r="HV132" s="77"/>
      <c r="HW132" s="77"/>
      <c r="HX132" s="77"/>
      <c r="HY132" s="77"/>
      <c r="HZ132" s="77"/>
      <c r="IA132" s="77"/>
      <c r="IB132" s="77"/>
      <c r="IC132" s="77"/>
      <c r="ID132" s="77"/>
      <c r="IE132" s="77"/>
      <c r="IF132" s="77"/>
      <c r="IG132" s="77"/>
      <c r="IH132" s="77"/>
      <c r="II132" s="77"/>
      <c r="IJ132" s="77"/>
      <c r="IK132" s="77"/>
      <c r="IL132" s="77"/>
      <c r="IM132" s="77"/>
    </row>
    <row r="133" spans="2:247" s="60" customFormat="1" ht="93" customHeight="1" thickBot="1" x14ac:dyDescent="0.25">
      <c r="B133" s="158"/>
      <c r="C133" s="114" t="s">
        <v>463</v>
      </c>
      <c r="D133" s="38">
        <v>669</v>
      </c>
      <c r="E133" s="39">
        <f t="shared" ref="E133" si="38">D133*0.8</f>
        <v>535.20000000000005</v>
      </c>
      <c r="F133" s="39">
        <f t="shared" ref="F133" si="39">D133*0.75</f>
        <v>501.75</v>
      </c>
      <c r="G133" s="39">
        <f t="shared" ref="G133" si="40">D133*0.7</f>
        <v>468.29999999999995</v>
      </c>
      <c r="H133" s="39">
        <f t="shared" ref="H133" si="41">D133*0.65</f>
        <v>434.85</v>
      </c>
      <c r="I133" s="40">
        <f t="shared" ref="I133" si="42">D133*0.6</f>
        <v>401.4</v>
      </c>
      <c r="J133" s="157">
        <v>10</v>
      </c>
      <c r="K133" s="148"/>
      <c r="L133" s="102"/>
      <c r="M133" s="4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</row>
    <row r="134" spans="2:247" s="60" customFormat="1" ht="93" customHeight="1" thickBot="1" x14ac:dyDescent="0.25">
      <c r="B134" s="408"/>
      <c r="C134" s="114" t="s">
        <v>464</v>
      </c>
      <c r="D134" s="38">
        <v>594</v>
      </c>
      <c r="E134" s="39">
        <f t="shared" ref="E134:E139" si="43">D134*0.8</f>
        <v>475.20000000000005</v>
      </c>
      <c r="F134" s="39">
        <f t="shared" ref="F134:F139" si="44">D134*0.75</f>
        <v>445.5</v>
      </c>
      <c r="G134" s="39">
        <f t="shared" ref="G134:G139" si="45">D134*0.7</f>
        <v>415.79999999999995</v>
      </c>
      <c r="H134" s="39">
        <f t="shared" ref="H134:H139" si="46">D134*0.65</f>
        <v>386.1</v>
      </c>
      <c r="I134" s="40">
        <f t="shared" ref="I134:I139" si="47">D134*0.6</f>
        <v>356.4</v>
      </c>
      <c r="J134" s="157">
        <v>16</v>
      </c>
      <c r="K134" s="148"/>
      <c r="L134" s="102"/>
      <c r="M134" s="4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</row>
    <row r="135" spans="2:247" s="60" customFormat="1" ht="93" customHeight="1" thickBot="1" x14ac:dyDescent="0.25">
      <c r="B135" s="408"/>
      <c r="C135" s="114" t="s">
        <v>465</v>
      </c>
      <c r="D135" s="38">
        <v>320</v>
      </c>
      <c r="E135" s="39">
        <f t="shared" si="43"/>
        <v>256</v>
      </c>
      <c r="F135" s="39">
        <f t="shared" si="44"/>
        <v>240</v>
      </c>
      <c r="G135" s="39">
        <f t="shared" si="45"/>
        <v>224</v>
      </c>
      <c r="H135" s="39">
        <f t="shared" si="46"/>
        <v>208</v>
      </c>
      <c r="I135" s="40">
        <f t="shared" si="47"/>
        <v>192</v>
      </c>
      <c r="J135" s="157">
        <v>40</v>
      </c>
      <c r="K135" s="148"/>
      <c r="L135" s="102"/>
      <c r="M135" s="4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</row>
    <row r="136" spans="2:247" s="60" customFormat="1" ht="93" customHeight="1" thickBot="1" x14ac:dyDescent="0.25">
      <c r="B136" s="408"/>
      <c r="C136" s="114" t="s">
        <v>466</v>
      </c>
      <c r="D136" s="38">
        <v>237</v>
      </c>
      <c r="E136" s="39">
        <f t="shared" si="43"/>
        <v>189.60000000000002</v>
      </c>
      <c r="F136" s="39">
        <f t="shared" si="44"/>
        <v>177.75</v>
      </c>
      <c r="G136" s="39">
        <f t="shared" si="45"/>
        <v>165.89999999999998</v>
      </c>
      <c r="H136" s="39">
        <f t="shared" si="46"/>
        <v>154.05000000000001</v>
      </c>
      <c r="I136" s="40">
        <f t="shared" si="47"/>
        <v>142.19999999999999</v>
      </c>
      <c r="J136" s="157">
        <v>40</v>
      </c>
      <c r="K136" s="148"/>
      <c r="L136" s="102"/>
      <c r="M136" s="4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</row>
    <row r="137" spans="2:247" s="60" customFormat="1" ht="93" customHeight="1" thickBot="1" x14ac:dyDescent="0.25">
      <c r="B137" s="408"/>
      <c r="C137" s="114" t="s">
        <v>467</v>
      </c>
      <c r="D137" s="38">
        <v>461</v>
      </c>
      <c r="E137" s="39">
        <f t="shared" si="43"/>
        <v>368.8</v>
      </c>
      <c r="F137" s="39">
        <f t="shared" si="44"/>
        <v>345.75</v>
      </c>
      <c r="G137" s="39">
        <f t="shared" si="45"/>
        <v>322.7</v>
      </c>
      <c r="H137" s="39">
        <f t="shared" si="46"/>
        <v>299.65000000000003</v>
      </c>
      <c r="I137" s="40">
        <f t="shared" si="47"/>
        <v>276.59999999999997</v>
      </c>
      <c r="J137" s="157"/>
      <c r="K137" s="148"/>
      <c r="L137" s="102"/>
      <c r="M137" s="4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</row>
    <row r="138" spans="2:247" s="60" customFormat="1" ht="93" customHeight="1" thickBot="1" x14ac:dyDescent="0.25">
      <c r="B138" s="408"/>
      <c r="C138" s="114" t="s">
        <v>468</v>
      </c>
      <c r="D138" s="38">
        <v>590</v>
      </c>
      <c r="E138" s="39">
        <f t="shared" si="43"/>
        <v>472</v>
      </c>
      <c r="F138" s="39">
        <f t="shared" si="44"/>
        <v>442.5</v>
      </c>
      <c r="G138" s="39">
        <f t="shared" si="45"/>
        <v>413</v>
      </c>
      <c r="H138" s="39">
        <f t="shared" si="46"/>
        <v>383.5</v>
      </c>
      <c r="I138" s="40">
        <f t="shared" si="47"/>
        <v>354</v>
      </c>
      <c r="J138" s="157"/>
      <c r="K138" s="148"/>
      <c r="L138" s="102"/>
      <c r="M138" s="4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</row>
    <row r="139" spans="2:247" s="60" customFormat="1" ht="93" customHeight="1" thickBot="1" x14ac:dyDescent="0.25">
      <c r="B139" s="408"/>
      <c r="C139" s="114" t="s">
        <v>469</v>
      </c>
      <c r="D139" s="38">
        <v>733</v>
      </c>
      <c r="E139" s="39">
        <f t="shared" si="43"/>
        <v>586.4</v>
      </c>
      <c r="F139" s="39">
        <f t="shared" si="44"/>
        <v>549.75</v>
      </c>
      <c r="G139" s="39">
        <f t="shared" si="45"/>
        <v>513.1</v>
      </c>
      <c r="H139" s="39">
        <f t="shared" si="46"/>
        <v>476.45</v>
      </c>
      <c r="I139" s="40">
        <f t="shared" si="47"/>
        <v>439.8</v>
      </c>
      <c r="J139" s="157">
        <v>20</v>
      </c>
      <c r="K139" s="148"/>
      <c r="L139" s="102"/>
      <c r="M139" s="4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</row>
    <row r="140" spans="2:247" s="78" customFormat="1" ht="25.5" customHeight="1" thickBot="1" x14ac:dyDescent="0.3">
      <c r="B140" s="493" t="s">
        <v>34</v>
      </c>
      <c r="C140" s="491"/>
      <c r="D140" s="491"/>
      <c r="E140" s="491"/>
      <c r="F140" s="491"/>
      <c r="G140" s="491"/>
      <c r="H140" s="491"/>
      <c r="I140" s="491"/>
      <c r="J140" s="491"/>
      <c r="K140" s="492"/>
      <c r="L140" s="146"/>
      <c r="M140" s="75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77"/>
      <c r="BE140" s="77"/>
      <c r="BF140" s="77"/>
      <c r="BG140" s="77"/>
      <c r="BH140" s="77"/>
      <c r="BI140" s="77"/>
      <c r="BJ140" s="77"/>
      <c r="BK140" s="77"/>
      <c r="BL140" s="77"/>
      <c r="BM140" s="77"/>
      <c r="BN140" s="77"/>
      <c r="BO140" s="77"/>
      <c r="BP140" s="77"/>
      <c r="BQ140" s="77"/>
      <c r="BR140" s="77"/>
      <c r="BS140" s="77"/>
      <c r="BT140" s="77"/>
      <c r="BU140" s="77"/>
      <c r="BV140" s="77"/>
      <c r="BW140" s="77"/>
      <c r="BX140" s="77"/>
      <c r="BY140" s="77"/>
      <c r="BZ140" s="77"/>
      <c r="CA140" s="77"/>
      <c r="CB140" s="77"/>
      <c r="CC140" s="77"/>
      <c r="CD140" s="77"/>
      <c r="CE140" s="77"/>
      <c r="CF140" s="77"/>
      <c r="CG140" s="77"/>
      <c r="CH140" s="77"/>
      <c r="CI140" s="77"/>
      <c r="CJ140" s="77"/>
      <c r="CK140" s="77"/>
      <c r="CL140" s="77"/>
      <c r="CM140" s="77"/>
      <c r="CN140" s="77"/>
      <c r="CO140" s="77"/>
      <c r="CP140" s="77"/>
      <c r="CQ140" s="77"/>
      <c r="CR140" s="77"/>
      <c r="CS140" s="77"/>
      <c r="CT140" s="77"/>
      <c r="CU140" s="77"/>
      <c r="CV140" s="77"/>
      <c r="CW140" s="77"/>
      <c r="CX140" s="77"/>
      <c r="CY140" s="77"/>
      <c r="CZ140" s="77"/>
      <c r="DA140" s="77"/>
      <c r="DB140" s="77"/>
      <c r="DC140" s="77"/>
      <c r="DD140" s="77"/>
      <c r="DE140" s="77"/>
      <c r="DF140" s="77"/>
      <c r="DG140" s="77"/>
      <c r="DH140" s="77"/>
      <c r="DI140" s="77"/>
      <c r="DJ140" s="77"/>
      <c r="DK140" s="77"/>
      <c r="DL140" s="77"/>
      <c r="DM140" s="77"/>
      <c r="DN140" s="77"/>
      <c r="DO140" s="77"/>
      <c r="DP140" s="77"/>
      <c r="DQ140" s="77"/>
      <c r="DR140" s="77"/>
      <c r="DS140" s="77"/>
      <c r="DT140" s="77"/>
      <c r="DU140" s="77"/>
      <c r="DV140" s="77"/>
      <c r="DW140" s="77"/>
      <c r="DX140" s="77"/>
      <c r="DY140" s="77"/>
      <c r="DZ140" s="77"/>
      <c r="EA140" s="77"/>
      <c r="EB140" s="77"/>
      <c r="EC140" s="77"/>
      <c r="ED140" s="77"/>
      <c r="EE140" s="77"/>
      <c r="EF140" s="77"/>
      <c r="EG140" s="77"/>
      <c r="EH140" s="77"/>
      <c r="EI140" s="77"/>
      <c r="EJ140" s="77"/>
      <c r="EK140" s="77"/>
      <c r="EL140" s="77"/>
      <c r="EM140" s="77"/>
      <c r="EN140" s="77"/>
      <c r="EO140" s="77"/>
      <c r="EP140" s="77"/>
      <c r="EQ140" s="77"/>
      <c r="ER140" s="77"/>
      <c r="ES140" s="77"/>
      <c r="ET140" s="77"/>
      <c r="EU140" s="77"/>
      <c r="EV140" s="77"/>
      <c r="EW140" s="77"/>
      <c r="EX140" s="77"/>
      <c r="EY140" s="77"/>
      <c r="EZ140" s="77"/>
      <c r="FA140" s="77"/>
      <c r="FB140" s="77"/>
      <c r="FC140" s="77"/>
      <c r="FD140" s="77"/>
      <c r="FE140" s="77"/>
      <c r="FF140" s="77"/>
      <c r="FG140" s="77"/>
      <c r="FH140" s="77"/>
      <c r="FI140" s="77"/>
      <c r="FJ140" s="77"/>
      <c r="FK140" s="77"/>
      <c r="FL140" s="77"/>
      <c r="FM140" s="77"/>
      <c r="FN140" s="77"/>
      <c r="FO140" s="77"/>
      <c r="FP140" s="77"/>
      <c r="FQ140" s="77"/>
      <c r="FR140" s="77"/>
      <c r="FS140" s="77"/>
      <c r="FT140" s="77"/>
      <c r="FU140" s="77"/>
      <c r="FV140" s="77"/>
      <c r="FW140" s="77"/>
      <c r="FX140" s="77"/>
      <c r="FY140" s="77"/>
      <c r="FZ140" s="77"/>
      <c r="GA140" s="77"/>
      <c r="GB140" s="77"/>
      <c r="GC140" s="77"/>
      <c r="GD140" s="77"/>
      <c r="GE140" s="77"/>
      <c r="GF140" s="77"/>
      <c r="GG140" s="77"/>
      <c r="GH140" s="77"/>
      <c r="GI140" s="77"/>
      <c r="GJ140" s="77"/>
      <c r="GK140" s="77"/>
      <c r="GL140" s="77"/>
      <c r="GM140" s="77"/>
      <c r="GN140" s="77"/>
      <c r="GO140" s="77"/>
      <c r="GP140" s="77"/>
      <c r="GQ140" s="77"/>
      <c r="GR140" s="77"/>
      <c r="GS140" s="77"/>
      <c r="GT140" s="77"/>
      <c r="GU140" s="77"/>
      <c r="GV140" s="77"/>
      <c r="GW140" s="77"/>
      <c r="GX140" s="77"/>
      <c r="GY140" s="77"/>
      <c r="GZ140" s="77"/>
      <c r="HA140" s="77"/>
      <c r="HB140" s="77"/>
      <c r="HC140" s="77"/>
      <c r="HD140" s="77"/>
      <c r="HE140" s="77"/>
      <c r="HF140" s="77"/>
      <c r="HG140" s="77"/>
      <c r="HH140" s="77"/>
      <c r="HI140" s="77"/>
      <c r="HJ140" s="77"/>
      <c r="HK140" s="77"/>
      <c r="HL140" s="77"/>
      <c r="HM140" s="77"/>
      <c r="HN140" s="77"/>
      <c r="HO140" s="77"/>
      <c r="HP140" s="77"/>
      <c r="HQ140" s="77"/>
      <c r="HR140" s="77"/>
      <c r="HS140" s="77"/>
      <c r="HT140" s="77"/>
      <c r="HU140" s="77"/>
      <c r="HV140" s="77"/>
      <c r="HW140" s="77"/>
      <c r="HX140" s="77"/>
      <c r="HY140" s="77"/>
      <c r="HZ140" s="77"/>
      <c r="IA140" s="77"/>
      <c r="IB140" s="77"/>
      <c r="IC140" s="77"/>
      <c r="ID140" s="77"/>
      <c r="IE140" s="77"/>
      <c r="IF140" s="77"/>
      <c r="IG140" s="77"/>
      <c r="IH140" s="77"/>
      <c r="II140" s="77"/>
      <c r="IJ140" s="77"/>
      <c r="IK140" s="77"/>
      <c r="IL140" s="77"/>
      <c r="IM140" s="77"/>
    </row>
    <row r="141" spans="2:247" s="60" customFormat="1" ht="93" customHeight="1" thickBot="1" x14ac:dyDescent="0.25">
      <c r="B141" s="158"/>
      <c r="C141" s="118" t="s">
        <v>197</v>
      </c>
      <c r="D141" s="35">
        <v>382</v>
      </c>
      <c r="E141" s="36">
        <f>D141*0.8</f>
        <v>305.60000000000002</v>
      </c>
      <c r="F141" s="36">
        <f>D141*0.75</f>
        <v>286.5</v>
      </c>
      <c r="G141" s="36">
        <f>D141*0.7</f>
        <v>267.39999999999998</v>
      </c>
      <c r="H141" s="36">
        <f>D141*0.65</f>
        <v>248.3</v>
      </c>
      <c r="I141" s="37">
        <f>D141*0.6</f>
        <v>229.2</v>
      </c>
      <c r="J141" s="157">
        <v>16</v>
      </c>
      <c r="K141" s="148" t="s">
        <v>35</v>
      </c>
      <c r="L141" s="102"/>
      <c r="M141" s="4">
        <f t="shared" si="11"/>
        <v>450.76</v>
      </c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</row>
    <row r="142" spans="2:247" s="78" customFormat="1" ht="25.5" customHeight="1" thickBot="1" x14ac:dyDescent="0.3">
      <c r="B142" s="444" t="s">
        <v>460</v>
      </c>
      <c r="C142" s="445"/>
      <c r="D142" s="445"/>
      <c r="E142" s="445"/>
      <c r="F142" s="445"/>
      <c r="G142" s="445"/>
      <c r="H142" s="445"/>
      <c r="I142" s="445"/>
      <c r="J142" s="445"/>
      <c r="K142" s="446"/>
      <c r="L142" s="69"/>
      <c r="M142" s="75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77"/>
      <c r="BE142" s="77"/>
      <c r="BF142" s="77"/>
      <c r="BG142" s="77"/>
      <c r="BH142" s="77"/>
      <c r="BI142" s="77"/>
      <c r="BJ142" s="77"/>
      <c r="BK142" s="77"/>
      <c r="BL142" s="77"/>
      <c r="BM142" s="77"/>
      <c r="BN142" s="77"/>
      <c r="BO142" s="77"/>
      <c r="BP142" s="77"/>
      <c r="BQ142" s="77"/>
      <c r="BR142" s="77"/>
      <c r="BS142" s="77"/>
      <c r="BT142" s="77"/>
      <c r="BU142" s="77"/>
      <c r="BV142" s="77"/>
      <c r="BW142" s="77"/>
      <c r="BX142" s="77"/>
      <c r="BY142" s="77"/>
      <c r="BZ142" s="77"/>
      <c r="CA142" s="77"/>
      <c r="CB142" s="77"/>
      <c r="CC142" s="77"/>
      <c r="CD142" s="77"/>
      <c r="CE142" s="77"/>
      <c r="CF142" s="77"/>
      <c r="CG142" s="77"/>
      <c r="CH142" s="77"/>
      <c r="CI142" s="77"/>
      <c r="CJ142" s="77"/>
      <c r="CK142" s="77"/>
      <c r="CL142" s="77"/>
      <c r="CM142" s="77"/>
      <c r="CN142" s="77"/>
      <c r="CO142" s="77"/>
      <c r="CP142" s="77"/>
      <c r="CQ142" s="77"/>
      <c r="CR142" s="77"/>
      <c r="CS142" s="77"/>
      <c r="CT142" s="77"/>
      <c r="CU142" s="77"/>
      <c r="CV142" s="77"/>
      <c r="CW142" s="77"/>
      <c r="CX142" s="77"/>
      <c r="CY142" s="77"/>
      <c r="CZ142" s="77"/>
      <c r="DA142" s="77"/>
      <c r="DB142" s="77"/>
      <c r="DC142" s="77"/>
      <c r="DD142" s="77"/>
      <c r="DE142" s="77"/>
      <c r="DF142" s="77"/>
      <c r="DG142" s="77"/>
      <c r="DH142" s="77"/>
      <c r="DI142" s="77"/>
      <c r="DJ142" s="77"/>
      <c r="DK142" s="77"/>
      <c r="DL142" s="77"/>
      <c r="DM142" s="77"/>
      <c r="DN142" s="77"/>
      <c r="DO142" s="77"/>
      <c r="DP142" s="77"/>
      <c r="DQ142" s="77"/>
      <c r="DR142" s="77"/>
      <c r="DS142" s="77"/>
      <c r="DT142" s="77"/>
      <c r="DU142" s="77"/>
      <c r="DV142" s="77"/>
      <c r="DW142" s="77"/>
      <c r="DX142" s="77"/>
      <c r="DY142" s="77"/>
      <c r="DZ142" s="77"/>
      <c r="EA142" s="77"/>
      <c r="EB142" s="77"/>
      <c r="EC142" s="77"/>
      <c r="ED142" s="77"/>
      <c r="EE142" s="77"/>
      <c r="EF142" s="77"/>
      <c r="EG142" s="77"/>
      <c r="EH142" s="77"/>
      <c r="EI142" s="77"/>
      <c r="EJ142" s="77"/>
      <c r="EK142" s="77"/>
      <c r="EL142" s="77"/>
      <c r="EM142" s="77"/>
      <c r="EN142" s="77"/>
      <c r="EO142" s="77"/>
      <c r="EP142" s="77"/>
      <c r="EQ142" s="77"/>
      <c r="ER142" s="77"/>
      <c r="ES142" s="77"/>
      <c r="ET142" s="77"/>
      <c r="EU142" s="77"/>
      <c r="EV142" s="77"/>
      <c r="EW142" s="77"/>
      <c r="EX142" s="77"/>
      <c r="EY142" s="77"/>
      <c r="EZ142" s="77"/>
      <c r="FA142" s="77"/>
      <c r="FB142" s="77"/>
      <c r="FC142" s="77"/>
      <c r="FD142" s="77"/>
      <c r="FE142" s="77"/>
      <c r="FF142" s="77"/>
      <c r="FG142" s="77"/>
      <c r="FH142" s="77"/>
      <c r="FI142" s="77"/>
      <c r="FJ142" s="77"/>
      <c r="FK142" s="77"/>
      <c r="FL142" s="77"/>
      <c r="FM142" s="77"/>
      <c r="FN142" s="77"/>
      <c r="FO142" s="77"/>
      <c r="FP142" s="77"/>
      <c r="FQ142" s="77"/>
      <c r="FR142" s="77"/>
      <c r="FS142" s="77"/>
      <c r="FT142" s="77"/>
      <c r="FU142" s="77"/>
      <c r="FV142" s="77"/>
      <c r="FW142" s="77"/>
      <c r="FX142" s="77"/>
      <c r="FY142" s="77"/>
      <c r="FZ142" s="77"/>
      <c r="GA142" s="77"/>
      <c r="GB142" s="77"/>
      <c r="GC142" s="77"/>
      <c r="GD142" s="77"/>
      <c r="GE142" s="77"/>
      <c r="GF142" s="77"/>
      <c r="GG142" s="77"/>
      <c r="GH142" s="77"/>
      <c r="GI142" s="77"/>
      <c r="GJ142" s="77"/>
      <c r="GK142" s="77"/>
      <c r="GL142" s="77"/>
      <c r="GM142" s="77"/>
      <c r="GN142" s="77"/>
      <c r="GO142" s="77"/>
      <c r="GP142" s="77"/>
      <c r="GQ142" s="77"/>
      <c r="GR142" s="77"/>
      <c r="GS142" s="77"/>
      <c r="GT142" s="77"/>
      <c r="GU142" s="77"/>
      <c r="GV142" s="77"/>
      <c r="GW142" s="77"/>
      <c r="GX142" s="77"/>
      <c r="GY142" s="77"/>
      <c r="GZ142" s="77"/>
      <c r="HA142" s="77"/>
      <c r="HB142" s="77"/>
      <c r="HC142" s="77"/>
      <c r="HD142" s="77"/>
      <c r="HE142" s="77"/>
      <c r="HF142" s="77"/>
      <c r="HG142" s="77"/>
      <c r="HH142" s="77"/>
      <c r="HI142" s="77"/>
      <c r="HJ142" s="77"/>
      <c r="HK142" s="77"/>
      <c r="HL142" s="77"/>
      <c r="HM142" s="77"/>
      <c r="HN142" s="77"/>
      <c r="HO142" s="77"/>
      <c r="HP142" s="77"/>
      <c r="HQ142" s="77"/>
      <c r="HR142" s="77"/>
      <c r="HS142" s="77"/>
      <c r="HT142" s="77"/>
      <c r="HU142" s="77"/>
      <c r="HV142" s="77"/>
      <c r="HW142" s="77"/>
      <c r="HX142" s="77"/>
      <c r="HY142" s="77"/>
      <c r="HZ142" s="77"/>
      <c r="IA142" s="77"/>
      <c r="IB142" s="77"/>
      <c r="IC142" s="77"/>
      <c r="ID142" s="77"/>
      <c r="IE142" s="77"/>
      <c r="IF142" s="77"/>
      <c r="IG142" s="77"/>
      <c r="IH142" s="77"/>
      <c r="II142" s="77"/>
      <c r="IJ142" s="77"/>
      <c r="IK142" s="77"/>
      <c r="IL142" s="77"/>
      <c r="IM142" s="77"/>
    </row>
    <row r="143" spans="2:247" s="60" customFormat="1" ht="46.5" customHeight="1" x14ac:dyDescent="0.2">
      <c r="B143" s="439"/>
      <c r="C143" s="79" t="s">
        <v>244</v>
      </c>
      <c r="D143" s="92">
        <v>668</v>
      </c>
      <c r="E143" s="81">
        <f>D143*0.8</f>
        <v>534.4</v>
      </c>
      <c r="F143" s="81">
        <f>D143*0.75</f>
        <v>501</v>
      </c>
      <c r="G143" s="81">
        <f>D143*0.7</f>
        <v>467.59999999999997</v>
      </c>
      <c r="H143" s="81">
        <f>D143*0.65</f>
        <v>434.2</v>
      </c>
      <c r="I143" s="82">
        <f>D143*0.6</f>
        <v>400.8</v>
      </c>
      <c r="J143" s="93">
        <v>14</v>
      </c>
      <c r="K143" s="104">
        <v>5.41</v>
      </c>
      <c r="L143" s="102"/>
      <c r="M143" s="4">
        <f t="shared" si="11"/>
        <v>788.24</v>
      </c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</row>
    <row r="144" spans="2:247" s="60" customFormat="1" ht="46.5" customHeight="1" thickBot="1" x14ac:dyDescent="0.25">
      <c r="B144" s="440"/>
      <c r="C144" s="87" t="s">
        <v>198</v>
      </c>
      <c r="D144" s="99">
        <v>469.5</v>
      </c>
      <c r="E144" s="89">
        <f>D144*0.8</f>
        <v>375.6</v>
      </c>
      <c r="F144" s="89">
        <f>D144*0.75</f>
        <v>352.125</v>
      </c>
      <c r="G144" s="89">
        <f>D144*0.7</f>
        <v>328.65</v>
      </c>
      <c r="H144" s="89">
        <f>D144*0.65</f>
        <v>305.17500000000001</v>
      </c>
      <c r="I144" s="90">
        <f>D144*0.6</f>
        <v>281.7</v>
      </c>
      <c r="J144" s="153">
        <v>30</v>
      </c>
      <c r="K144" s="101">
        <v>3</v>
      </c>
      <c r="L144" s="102"/>
      <c r="M144" s="4">
        <f t="shared" si="11"/>
        <v>554.01</v>
      </c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</row>
    <row r="145" spans="2:247" s="78" customFormat="1" ht="25.5" customHeight="1" thickBot="1" x14ac:dyDescent="0.3">
      <c r="B145" s="444" t="s">
        <v>490</v>
      </c>
      <c r="C145" s="445"/>
      <c r="D145" s="445"/>
      <c r="E145" s="445"/>
      <c r="F145" s="445"/>
      <c r="G145" s="445"/>
      <c r="H145" s="445"/>
      <c r="I145" s="445"/>
      <c r="J145" s="445"/>
      <c r="K145" s="446"/>
      <c r="L145" s="69"/>
      <c r="M145" s="75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77"/>
      <c r="BE145" s="77"/>
      <c r="BF145" s="77"/>
      <c r="BG145" s="77"/>
      <c r="BH145" s="77"/>
      <c r="BI145" s="77"/>
      <c r="BJ145" s="77"/>
      <c r="BK145" s="77"/>
      <c r="BL145" s="77"/>
      <c r="BM145" s="77"/>
      <c r="BN145" s="77"/>
      <c r="BO145" s="77"/>
      <c r="BP145" s="77"/>
      <c r="BQ145" s="77"/>
      <c r="BR145" s="77"/>
      <c r="BS145" s="77"/>
      <c r="BT145" s="77"/>
      <c r="BU145" s="77"/>
      <c r="BV145" s="77"/>
      <c r="BW145" s="77"/>
      <c r="BX145" s="77"/>
      <c r="BY145" s="77"/>
      <c r="BZ145" s="77"/>
      <c r="CA145" s="77"/>
      <c r="CB145" s="77"/>
      <c r="CC145" s="77"/>
      <c r="CD145" s="77"/>
      <c r="CE145" s="77"/>
      <c r="CF145" s="77"/>
      <c r="CG145" s="77"/>
      <c r="CH145" s="77"/>
      <c r="CI145" s="77"/>
      <c r="CJ145" s="77"/>
      <c r="CK145" s="77"/>
      <c r="CL145" s="77"/>
      <c r="CM145" s="77"/>
      <c r="CN145" s="77"/>
      <c r="CO145" s="77"/>
      <c r="CP145" s="77"/>
      <c r="CQ145" s="77"/>
      <c r="CR145" s="77"/>
      <c r="CS145" s="77"/>
      <c r="CT145" s="77"/>
      <c r="CU145" s="77"/>
      <c r="CV145" s="77"/>
      <c r="CW145" s="77"/>
      <c r="CX145" s="77"/>
      <c r="CY145" s="77"/>
      <c r="CZ145" s="77"/>
      <c r="DA145" s="77"/>
      <c r="DB145" s="77"/>
      <c r="DC145" s="77"/>
      <c r="DD145" s="77"/>
      <c r="DE145" s="77"/>
      <c r="DF145" s="77"/>
      <c r="DG145" s="77"/>
      <c r="DH145" s="77"/>
      <c r="DI145" s="77"/>
      <c r="DJ145" s="77"/>
      <c r="DK145" s="77"/>
      <c r="DL145" s="77"/>
      <c r="DM145" s="77"/>
      <c r="DN145" s="77"/>
      <c r="DO145" s="77"/>
      <c r="DP145" s="77"/>
      <c r="DQ145" s="77"/>
      <c r="DR145" s="77"/>
      <c r="DS145" s="77"/>
      <c r="DT145" s="77"/>
      <c r="DU145" s="77"/>
      <c r="DV145" s="77"/>
      <c r="DW145" s="77"/>
      <c r="DX145" s="77"/>
      <c r="DY145" s="77"/>
      <c r="DZ145" s="77"/>
      <c r="EA145" s="77"/>
      <c r="EB145" s="77"/>
      <c r="EC145" s="77"/>
      <c r="ED145" s="77"/>
      <c r="EE145" s="77"/>
      <c r="EF145" s="77"/>
      <c r="EG145" s="77"/>
      <c r="EH145" s="77"/>
      <c r="EI145" s="77"/>
      <c r="EJ145" s="77"/>
      <c r="EK145" s="77"/>
      <c r="EL145" s="77"/>
      <c r="EM145" s="77"/>
      <c r="EN145" s="77"/>
      <c r="EO145" s="77"/>
      <c r="EP145" s="77"/>
      <c r="EQ145" s="77"/>
      <c r="ER145" s="77"/>
      <c r="ES145" s="77"/>
      <c r="ET145" s="77"/>
      <c r="EU145" s="77"/>
      <c r="EV145" s="77"/>
      <c r="EW145" s="77"/>
      <c r="EX145" s="77"/>
      <c r="EY145" s="77"/>
      <c r="EZ145" s="77"/>
      <c r="FA145" s="77"/>
      <c r="FB145" s="77"/>
      <c r="FC145" s="77"/>
      <c r="FD145" s="77"/>
      <c r="FE145" s="77"/>
      <c r="FF145" s="77"/>
      <c r="FG145" s="77"/>
      <c r="FH145" s="77"/>
      <c r="FI145" s="77"/>
      <c r="FJ145" s="77"/>
      <c r="FK145" s="77"/>
      <c r="FL145" s="77"/>
      <c r="FM145" s="77"/>
      <c r="FN145" s="77"/>
      <c r="FO145" s="77"/>
      <c r="FP145" s="77"/>
      <c r="FQ145" s="77"/>
      <c r="FR145" s="77"/>
      <c r="FS145" s="77"/>
      <c r="FT145" s="77"/>
      <c r="FU145" s="77"/>
      <c r="FV145" s="77"/>
      <c r="FW145" s="77"/>
      <c r="FX145" s="77"/>
      <c r="FY145" s="77"/>
      <c r="FZ145" s="77"/>
      <c r="GA145" s="77"/>
      <c r="GB145" s="77"/>
      <c r="GC145" s="77"/>
      <c r="GD145" s="77"/>
      <c r="GE145" s="77"/>
      <c r="GF145" s="77"/>
      <c r="GG145" s="77"/>
      <c r="GH145" s="77"/>
      <c r="GI145" s="77"/>
      <c r="GJ145" s="77"/>
      <c r="GK145" s="77"/>
      <c r="GL145" s="77"/>
      <c r="GM145" s="77"/>
      <c r="GN145" s="77"/>
      <c r="GO145" s="77"/>
      <c r="GP145" s="77"/>
      <c r="GQ145" s="77"/>
      <c r="GR145" s="77"/>
      <c r="GS145" s="77"/>
      <c r="GT145" s="77"/>
      <c r="GU145" s="77"/>
      <c r="GV145" s="77"/>
      <c r="GW145" s="77"/>
      <c r="GX145" s="77"/>
      <c r="GY145" s="77"/>
      <c r="GZ145" s="77"/>
      <c r="HA145" s="77"/>
      <c r="HB145" s="77"/>
      <c r="HC145" s="77"/>
      <c r="HD145" s="77"/>
      <c r="HE145" s="77"/>
      <c r="HF145" s="77"/>
      <c r="HG145" s="77"/>
      <c r="HH145" s="77"/>
      <c r="HI145" s="77"/>
      <c r="HJ145" s="77"/>
      <c r="HK145" s="77"/>
      <c r="HL145" s="77"/>
      <c r="HM145" s="77"/>
      <c r="HN145" s="77"/>
      <c r="HO145" s="77"/>
      <c r="HP145" s="77"/>
      <c r="HQ145" s="77"/>
      <c r="HR145" s="77"/>
      <c r="HS145" s="77"/>
      <c r="HT145" s="77"/>
      <c r="HU145" s="77"/>
      <c r="HV145" s="77"/>
      <c r="HW145" s="77"/>
      <c r="HX145" s="77"/>
      <c r="HY145" s="77"/>
      <c r="HZ145" s="77"/>
      <c r="IA145" s="77"/>
      <c r="IB145" s="77"/>
      <c r="IC145" s="77"/>
      <c r="ID145" s="77"/>
      <c r="IE145" s="77"/>
      <c r="IF145" s="77"/>
      <c r="IG145" s="77"/>
      <c r="IH145" s="77"/>
      <c r="II145" s="77"/>
      <c r="IJ145" s="77"/>
      <c r="IK145" s="77"/>
      <c r="IL145" s="77"/>
      <c r="IM145" s="77"/>
    </row>
    <row r="146" spans="2:247" s="60" customFormat="1" ht="93" customHeight="1" thickBot="1" x14ac:dyDescent="0.25">
      <c r="B146" s="159"/>
      <c r="C146" s="160" t="s">
        <v>461</v>
      </c>
      <c r="D146" s="35">
        <v>176</v>
      </c>
      <c r="E146" s="36">
        <f>D146*0.8</f>
        <v>140.80000000000001</v>
      </c>
      <c r="F146" s="36">
        <f>D146*0.75</f>
        <v>132</v>
      </c>
      <c r="G146" s="36">
        <f>D146*0.7</f>
        <v>123.19999999999999</v>
      </c>
      <c r="H146" s="36">
        <f>D146*0.65</f>
        <v>114.4</v>
      </c>
      <c r="I146" s="37">
        <f>D146*0.6</f>
        <v>105.6</v>
      </c>
      <c r="J146" s="157">
        <v>20</v>
      </c>
      <c r="K146" s="148" t="s">
        <v>36</v>
      </c>
      <c r="L146" s="102"/>
      <c r="M146" s="4">
        <f t="shared" si="11"/>
        <v>207.68</v>
      </c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</row>
    <row r="147" spans="2:247" s="78" customFormat="1" ht="39" customHeight="1" thickBot="1" x14ac:dyDescent="0.3">
      <c r="B147" s="473" t="s">
        <v>56</v>
      </c>
      <c r="C147" s="474"/>
      <c r="D147" s="474"/>
      <c r="E147" s="474"/>
      <c r="F147" s="474"/>
      <c r="G147" s="474"/>
      <c r="H147" s="474"/>
      <c r="I147" s="474"/>
      <c r="J147" s="474"/>
      <c r="K147" s="475"/>
      <c r="L147" s="161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77"/>
      <c r="BE147" s="77"/>
      <c r="BF147" s="77"/>
      <c r="BG147" s="77"/>
      <c r="BH147" s="77"/>
      <c r="BI147" s="77"/>
      <c r="BJ147" s="77"/>
      <c r="BK147" s="77"/>
      <c r="BL147" s="77"/>
      <c r="BM147" s="77"/>
      <c r="BN147" s="77"/>
      <c r="BO147" s="77"/>
      <c r="BP147" s="77"/>
      <c r="BQ147" s="77"/>
      <c r="BR147" s="77"/>
      <c r="BS147" s="77"/>
      <c r="BT147" s="77"/>
      <c r="BU147" s="77"/>
      <c r="BV147" s="77"/>
      <c r="BW147" s="77"/>
      <c r="BX147" s="77"/>
      <c r="BY147" s="77"/>
      <c r="BZ147" s="77"/>
      <c r="CA147" s="77"/>
      <c r="CB147" s="77"/>
      <c r="CC147" s="77"/>
      <c r="CD147" s="77"/>
      <c r="CE147" s="77"/>
      <c r="CF147" s="77"/>
      <c r="CG147" s="77"/>
      <c r="CH147" s="77"/>
      <c r="CI147" s="77"/>
      <c r="CJ147" s="77"/>
      <c r="CK147" s="77"/>
      <c r="CL147" s="77"/>
      <c r="CM147" s="77"/>
      <c r="CN147" s="77"/>
      <c r="CO147" s="77"/>
      <c r="CP147" s="77"/>
      <c r="CQ147" s="77"/>
      <c r="CR147" s="77"/>
      <c r="CS147" s="77"/>
      <c r="CT147" s="77"/>
      <c r="CU147" s="77"/>
      <c r="CV147" s="77"/>
      <c r="CW147" s="77"/>
      <c r="CX147" s="77"/>
      <c r="CY147" s="77"/>
      <c r="CZ147" s="77"/>
      <c r="DA147" s="77"/>
      <c r="DB147" s="77"/>
      <c r="DC147" s="77"/>
      <c r="DD147" s="77"/>
      <c r="DE147" s="77"/>
      <c r="DF147" s="77"/>
      <c r="DG147" s="77"/>
      <c r="DH147" s="77"/>
      <c r="DI147" s="77"/>
      <c r="DJ147" s="77"/>
      <c r="DK147" s="77"/>
      <c r="DL147" s="77"/>
      <c r="DM147" s="77"/>
      <c r="DN147" s="77"/>
      <c r="DO147" s="77"/>
      <c r="DP147" s="77"/>
      <c r="DQ147" s="77"/>
      <c r="DR147" s="77"/>
      <c r="DS147" s="77"/>
      <c r="DT147" s="77"/>
      <c r="DU147" s="77"/>
      <c r="DV147" s="77"/>
      <c r="DW147" s="77"/>
      <c r="DX147" s="77"/>
      <c r="DY147" s="77"/>
      <c r="DZ147" s="77"/>
      <c r="EA147" s="77"/>
      <c r="EB147" s="77"/>
      <c r="EC147" s="77"/>
      <c r="ED147" s="77"/>
      <c r="EE147" s="77"/>
      <c r="EF147" s="77"/>
      <c r="EG147" s="77"/>
      <c r="EH147" s="77"/>
      <c r="EI147" s="77"/>
      <c r="EJ147" s="77"/>
      <c r="EK147" s="77"/>
      <c r="EL147" s="77"/>
      <c r="EM147" s="77"/>
      <c r="EN147" s="77"/>
      <c r="EO147" s="77"/>
      <c r="EP147" s="77"/>
      <c r="EQ147" s="77"/>
      <c r="ER147" s="77"/>
      <c r="ES147" s="77"/>
      <c r="ET147" s="77"/>
      <c r="EU147" s="77"/>
      <c r="EV147" s="77"/>
      <c r="EW147" s="77"/>
      <c r="EX147" s="77"/>
      <c r="EY147" s="77"/>
      <c r="EZ147" s="77"/>
      <c r="FA147" s="77"/>
      <c r="FB147" s="77"/>
      <c r="FC147" s="77"/>
      <c r="FD147" s="77"/>
      <c r="FE147" s="77"/>
      <c r="FF147" s="77"/>
      <c r="FG147" s="77"/>
      <c r="FH147" s="77"/>
      <c r="FI147" s="77"/>
      <c r="FJ147" s="77"/>
      <c r="FK147" s="77"/>
      <c r="FL147" s="77"/>
      <c r="FM147" s="77"/>
      <c r="FN147" s="77"/>
      <c r="FO147" s="77"/>
      <c r="FP147" s="77"/>
      <c r="FQ147" s="77"/>
      <c r="FR147" s="77"/>
      <c r="FS147" s="77"/>
      <c r="FT147" s="77"/>
      <c r="FU147" s="77"/>
      <c r="FV147" s="77"/>
      <c r="FW147" s="77"/>
      <c r="FX147" s="77"/>
      <c r="FY147" s="77"/>
      <c r="FZ147" s="77"/>
      <c r="GA147" s="77"/>
      <c r="GB147" s="77"/>
      <c r="GC147" s="77"/>
      <c r="GD147" s="77"/>
      <c r="GE147" s="77"/>
      <c r="GF147" s="77"/>
      <c r="GG147" s="77"/>
      <c r="GH147" s="77"/>
      <c r="GI147" s="77"/>
      <c r="GJ147" s="77"/>
      <c r="GK147" s="77"/>
      <c r="GL147" s="77"/>
      <c r="GM147" s="77"/>
      <c r="GN147" s="77"/>
      <c r="GO147" s="77"/>
      <c r="GP147" s="77"/>
      <c r="GQ147" s="77"/>
      <c r="GR147" s="77"/>
      <c r="GS147" s="77"/>
      <c r="GT147" s="77"/>
      <c r="GU147" s="77"/>
      <c r="GV147" s="77"/>
      <c r="GW147" s="77"/>
      <c r="GX147" s="77"/>
      <c r="GY147" s="77"/>
      <c r="GZ147" s="77"/>
      <c r="HA147" s="77"/>
      <c r="HB147" s="77"/>
      <c r="HC147" s="77"/>
      <c r="HD147" s="77"/>
      <c r="HE147" s="77"/>
      <c r="HF147" s="77"/>
      <c r="HG147" s="77"/>
      <c r="HH147" s="77"/>
      <c r="HI147" s="77"/>
      <c r="HJ147" s="77"/>
      <c r="HK147" s="77"/>
      <c r="HL147" s="77"/>
      <c r="HM147" s="77"/>
      <c r="HN147" s="77"/>
      <c r="HO147" s="77"/>
      <c r="HP147" s="77"/>
      <c r="HQ147" s="77"/>
      <c r="HR147" s="77"/>
      <c r="HS147" s="77"/>
      <c r="HT147" s="77"/>
      <c r="HU147" s="77"/>
      <c r="HV147" s="77"/>
      <c r="HW147" s="77"/>
      <c r="HX147" s="77"/>
      <c r="HY147" s="77"/>
      <c r="HZ147" s="77"/>
      <c r="IA147" s="77"/>
      <c r="IB147" s="77"/>
      <c r="IC147" s="77"/>
      <c r="ID147" s="77"/>
      <c r="IE147" s="77"/>
      <c r="IF147" s="77"/>
      <c r="IG147" s="77"/>
      <c r="IH147" s="77"/>
      <c r="II147" s="77"/>
      <c r="IJ147" s="77"/>
      <c r="IK147" s="77"/>
      <c r="IL147" s="77"/>
      <c r="IM147" s="77"/>
    </row>
    <row r="148" spans="2:247" s="78" customFormat="1" ht="25.5" customHeight="1" thickBot="1" x14ac:dyDescent="0.3">
      <c r="B148" s="444" t="s">
        <v>28</v>
      </c>
      <c r="C148" s="445"/>
      <c r="D148" s="445"/>
      <c r="E148" s="445"/>
      <c r="F148" s="445"/>
      <c r="G148" s="445"/>
      <c r="H148" s="445"/>
      <c r="I148" s="445"/>
      <c r="J148" s="445"/>
      <c r="K148" s="446"/>
      <c r="L148" s="69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77"/>
      <c r="BE148" s="77"/>
      <c r="BF148" s="77"/>
      <c r="BG148" s="77"/>
      <c r="BH148" s="77"/>
      <c r="BI148" s="77"/>
      <c r="BJ148" s="77"/>
      <c r="BK148" s="77"/>
      <c r="BL148" s="77"/>
      <c r="BM148" s="77"/>
      <c r="BN148" s="77"/>
      <c r="BO148" s="77"/>
      <c r="BP148" s="77"/>
      <c r="BQ148" s="77"/>
      <c r="BR148" s="77"/>
      <c r="BS148" s="77"/>
      <c r="BT148" s="77"/>
      <c r="BU148" s="77"/>
      <c r="BV148" s="77"/>
      <c r="BW148" s="77"/>
      <c r="BX148" s="77"/>
      <c r="BY148" s="77"/>
      <c r="BZ148" s="77"/>
      <c r="CA148" s="77"/>
      <c r="CB148" s="77"/>
      <c r="CC148" s="77"/>
      <c r="CD148" s="77"/>
      <c r="CE148" s="77"/>
      <c r="CF148" s="77"/>
      <c r="CG148" s="77"/>
      <c r="CH148" s="77"/>
      <c r="CI148" s="77"/>
      <c r="CJ148" s="77"/>
      <c r="CK148" s="77"/>
      <c r="CL148" s="77"/>
      <c r="CM148" s="77"/>
      <c r="CN148" s="77"/>
      <c r="CO148" s="77"/>
      <c r="CP148" s="77"/>
      <c r="CQ148" s="77"/>
      <c r="CR148" s="77"/>
      <c r="CS148" s="77"/>
      <c r="CT148" s="77"/>
      <c r="CU148" s="77"/>
      <c r="CV148" s="77"/>
      <c r="CW148" s="77"/>
      <c r="CX148" s="77"/>
      <c r="CY148" s="77"/>
      <c r="CZ148" s="77"/>
      <c r="DA148" s="77"/>
      <c r="DB148" s="77"/>
      <c r="DC148" s="77"/>
      <c r="DD148" s="77"/>
      <c r="DE148" s="77"/>
      <c r="DF148" s="77"/>
      <c r="DG148" s="77"/>
      <c r="DH148" s="77"/>
      <c r="DI148" s="77"/>
      <c r="DJ148" s="77"/>
      <c r="DK148" s="77"/>
      <c r="DL148" s="77"/>
      <c r="DM148" s="77"/>
      <c r="DN148" s="77"/>
      <c r="DO148" s="77"/>
      <c r="DP148" s="77"/>
      <c r="DQ148" s="77"/>
      <c r="DR148" s="77"/>
      <c r="DS148" s="77"/>
      <c r="DT148" s="77"/>
      <c r="DU148" s="77"/>
      <c r="DV148" s="77"/>
      <c r="DW148" s="77"/>
      <c r="DX148" s="77"/>
      <c r="DY148" s="77"/>
      <c r="DZ148" s="77"/>
      <c r="EA148" s="77"/>
      <c r="EB148" s="77"/>
      <c r="EC148" s="77"/>
      <c r="ED148" s="77"/>
      <c r="EE148" s="77"/>
      <c r="EF148" s="77"/>
      <c r="EG148" s="77"/>
      <c r="EH148" s="77"/>
      <c r="EI148" s="77"/>
      <c r="EJ148" s="77"/>
      <c r="EK148" s="77"/>
      <c r="EL148" s="77"/>
      <c r="EM148" s="77"/>
      <c r="EN148" s="77"/>
      <c r="EO148" s="77"/>
      <c r="EP148" s="77"/>
      <c r="EQ148" s="77"/>
      <c r="ER148" s="77"/>
      <c r="ES148" s="77"/>
      <c r="ET148" s="77"/>
      <c r="EU148" s="77"/>
      <c r="EV148" s="77"/>
      <c r="EW148" s="77"/>
      <c r="EX148" s="77"/>
      <c r="EY148" s="77"/>
      <c r="EZ148" s="77"/>
      <c r="FA148" s="77"/>
      <c r="FB148" s="77"/>
      <c r="FC148" s="77"/>
      <c r="FD148" s="77"/>
      <c r="FE148" s="77"/>
      <c r="FF148" s="77"/>
      <c r="FG148" s="77"/>
      <c r="FH148" s="77"/>
      <c r="FI148" s="77"/>
      <c r="FJ148" s="77"/>
      <c r="FK148" s="77"/>
      <c r="FL148" s="77"/>
      <c r="FM148" s="77"/>
      <c r="FN148" s="77"/>
      <c r="FO148" s="77"/>
      <c r="FP148" s="77"/>
      <c r="FQ148" s="77"/>
      <c r="FR148" s="77"/>
      <c r="FS148" s="77"/>
      <c r="FT148" s="77"/>
      <c r="FU148" s="77"/>
      <c r="FV148" s="77"/>
      <c r="FW148" s="77"/>
      <c r="FX148" s="77"/>
      <c r="FY148" s="77"/>
      <c r="FZ148" s="77"/>
      <c r="GA148" s="77"/>
      <c r="GB148" s="77"/>
      <c r="GC148" s="77"/>
      <c r="GD148" s="77"/>
      <c r="GE148" s="77"/>
      <c r="GF148" s="77"/>
      <c r="GG148" s="77"/>
      <c r="GH148" s="77"/>
      <c r="GI148" s="77"/>
      <c r="GJ148" s="77"/>
      <c r="GK148" s="77"/>
      <c r="GL148" s="77"/>
      <c r="GM148" s="77"/>
      <c r="GN148" s="77"/>
      <c r="GO148" s="77"/>
      <c r="GP148" s="77"/>
      <c r="GQ148" s="77"/>
      <c r="GR148" s="77"/>
      <c r="GS148" s="77"/>
      <c r="GT148" s="77"/>
      <c r="GU148" s="77"/>
      <c r="GV148" s="77"/>
      <c r="GW148" s="77"/>
      <c r="GX148" s="77"/>
      <c r="GY148" s="77"/>
      <c r="GZ148" s="77"/>
      <c r="HA148" s="77"/>
      <c r="HB148" s="77"/>
      <c r="HC148" s="77"/>
      <c r="HD148" s="77"/>
      <c r="HE148" s="77"/>
      <c r="HF148" s="77"/>
      <c r="HG148" s="77"/>
      <c r="HH148" s="77"/>
      <c r="HI148" s="77"/>
      <c r="HJ148" s="77"/>
      <c r="HK148" s="77"/>
      <c r="HL148" s="77"/>
      <c r="HM148" s="77"/>
      <c r="HN148" s="77"/>
      <c r="HO148" s="77"/>
      <c r="HP148" s="77"/>
      <c r="HQ148" s="77"/>
      <c r="HR148" s="77"/>
      <c r="HS148" s="77"/>
      <c r="HT148" s="77"/>
      <c r="HU148" s="77"/>
      <c r="HV148" s="77"/>
      <c r="HW148" s="77"/>
      <c r="HX148" s="77"/>
      <c r="HY148" s="77"/>
      <c r="HZ148" s="77"/>
      <c r="IA148" s="77"/>
      <c r="IB148" s="77"/>
      <c r="IC148" s="77"/>
      <c r="ID148" s="77"/>
      <c r="IE148" s="77"/>
      <c r="IF148" s="77"/>
      <c r="IG148" s="77"/>
      <c r="IH148" s="77"/>
      <c r="II148" s="77"/>
      <c r="IJ148" s="77"/>
      <c r="IK148" s="77"/>
      <c r="IL148" s="77"/>
      <c r="IM148" s="77"/>
    </row>
    <row r="149" spans="2:247" s="60" customFormat="1" ht="30.75" customHeight="1" x14ac:dyDescent="0.2">
      <c r="B149" s="439"/>
      <c r="C149" s="41" t="s">
        <v>245</v>
      </c>
      <c r="D149" s="128">
        <v>177</v>
      </c>
      <c r="E149" s="43">
        <f>D149*0.8</f>
        <v>141.6</v>
      </c>
      <c r="F149" s="43">
        <f>D149*0.75</f>
        <v>132.75</v>
      </c>
      <c r="G149" s="43">
        <f>D149*0.7</f>
        <v>123.89999999999999</v>
      </c>
      <c r="H149" s="43">
        <f>D149*0.65</f>
        <v>115.05</v>
      </c>
      <c r="I149" s="129">
        <f>D149*0.6</f>
        <v>106.2</v>
      </c>
      <c r="J149" s="93">
        <v>50</v>
      </c>
      <c r="K149" s="104">
        <v>2.5</v>
      </c>
      <c r="L149" s="102"/>
      <c r="M149" s="4">
        <f t="shared" ref="M149:M216" si="48">D149+D149*18%</f>
        <v>208.86</v>
      </c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</row>
    <row r="150" spans="2:247" s="60" customFormat="1" ht="30.75" customHeight="1" x14ac:dyDescent="0.2">
      <c r="B150" s="509"/>
      <c r="C150" s="47" t="s">
        <v>246</v>
      </c>
      <c r="D150" s="96">
        <v>177</v>
      </c>
      <c r="E150" s="49">
        <f>D150*0.8</f>
        <v>141.6</v>
      </c>
      <c r="F150" s="49">
        <f>D150*0.75</f>
        <v>132.75</v>
      </c>
      <c r="G150" s="49">
        <f>D150*0.7</f>
        <v>123.89999999999999</v>
      </c>
      <c r="H150" s="49">
        <f>D150*0.65</f>
        <v>115.05</v>
      </c>
      <c r="I150" s="85">
        <f>D150*0.6</f>
        <v>106.2</v>
      </c>
      <c r="J150" s="97">
        <v>50</v>
      </c>
      <c r="K150" s="106">
        <v>2.5</v>
      </c>
      <c r="L150" s="102"/>
      <c r="M150" s="4">
        <f t="shared" si="48"/>
        <v>208.86</v>
      </c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</row>
    <row r="151" spans="2:247" s="60" customFormat="1" ht="30.75" customHeight="1" thickBot="1" x14ac:dyDescent="0.25">
      <c r="B151" s="440"/>
      <c r="C151" s="53" t="s">
        <v>247</v>
      </c>
      <c r="D151" s="133">
        <v>177</v>
      </c>
      <c r="E151" s="55">
        <f>D151*0.8</f>
        <v>141.6</v>
      </c>
      <c r="F151" s="55">
        <f>D151*0.75</f>
        <v>132.75</v>
      </c>
      <c r="G151" s="55">
        <f>D151*0.7</f>
        <v>123.89999999999999</v>
      </c>
      <c r="H151" s="55">
        <f>D151*0.65</f>
        <v>115.05</v>
      </c>
      <c r="I151" s="134">
        <f>D151*0.6</f>
        <v>106.2</v>
      </c>
      <c r="J151" s="153">
        <v>50</v>
      </c>
      <c r="K151" s="101">
        <v>2.5</v>
      </c>
      <c r="L151" s="102"/>
      <c r="M151" s="4">
        <f t="shared" si="48"/>
        <v>208.86</v>
      </c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</row>
    <row r="152" spans="2:247" s="60" customFormat="1" ht="82.5" customHeight="1" thickBot="1" x14ac:dyDescent="0.25">
      <c r="B152" s="158"/>
      <c r="C152" s="121" t="s">
        <v>334</v>
      </c>
      <c r="D152" s="38">
        <v>218</v>
      </c>
      <c r="E152" s="39">
        <f t="shared" ref="E152:E157" si="49">D152*0.8</f>
        <v>174.4</v>
      </c>
      <c r="F152" s="39">
        <f t="shared" ref="F152:F157" si="50">D152*0.75</f>
        <v>163.5</v>
      </c>
      <c r="G152" s="39">
        <f t="shared" ref="G152:G157" si="51">D152*0.7</f>
        <v>152.6</v>
      </c>
      <c r="H152" s="39">
        <f t="shared" ref="H152:H157" si="52">D152*0.65</f>
        <v>141.70000000000002</v>
      </c>
      <c r="I152" s="40">
        <f t="shared" ref="I152:I157" si="53">D152*0.6</f>
        <v>130.79999999999998</v>
      </c>
      <c r="J152" s="157"/>
      <c r="K152" s="148"/>
      <c r="L152" s="102"/>
      <c r="M152" s="4">
        <f t="shared" si="48"/>
        <v>257.24</v>
      </c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</row>
    <row r="153" spans="2:247" s="60" customFormat="1" ht="87" customHeight="1" thickBot="1" x14ac:dyDescent="0.25">
      <c r="B153" s="158"/>
      <c r="C153" s="121" t="s">
        <v>335</v>
      </c>
      <c r="D153" s="38">
        <v>230</v>
      </c>
      <c r="E153" s="39">
        <f t="shared" si="49"/>
        <v>184</v>
      </c>
      <c r="F153" s="39">
        <f t="shared" si="50"/>
        <v>172.5</v>
      </c>
      <c r="G153" s="39">
        <f t="shared" si="51"/>
        <v>161</v>
      </c>
      <c r="H153" s="39">
        <f t="shared" si="52"/>
        <v>149.5</v>
      </c>
      <c r="I153" s="40">
        <f t="shared" si="53"/>
        <v>138</v>
      </c>
      <c r="J153" s="157"/>
      <c r="K153" s="148"/>
      <c r="L153" s="102"/>
      <c r="M153" s="4">
        <f t="shared" si="48"/>
        <v>271.39999999999998</v>
      </c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</row>
    <row r="154" spans="2:247" s="60" customFormat="1" ht="93.75" customHeight="1" thickBot="1" x14ac:dyDescent="0.25">
      <c r="B154" s="158"/>
      <c r="C154" s="121" t="s">
        <v>336</v>
      </c>
      <c r="D154" s="38">
        <v>300</v>
      </c>
      <c r="E154" s="39">
        <f t="shared" si="49"/>
        <v>240</v>
      </c>
      <c r="F154" s="39">
        <f t="shared" si="50"/>
        <v>225</v>
      </c>
      <c r="G154" s="39">
        <f t="shared" si="51"/>
        <v>210</v>
      </c>
      <c r="H154" s="39">
        <f t="shared" si="52"/>
        <v>195</v>
      </c>
      <c r="I154" s="40">
        <f t="shared" si="53"/>
        <v>180</v>
      </c>
      <c r="J154" s="157"/>
      <c r="K154" s="148"/>
      <c r="L154" s="102"/>
      <c r="M154" s="4">
        <f t="shared" si="48"/>
        <v>354</v>
      </c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</row>
    <row r="155" spans="2:247" s="60" customFormat="1" ht="90.75" customHeight="1" thickBot="1" x14ac:dyDescent="0.25">
      <c r="B155" s="158"/>
      <c r="C155" s="121" t="s">
        <v>337</v>
      </c>
      <c r="D155" s="38">
        <v>273</v>
      </c>
      <c r="E155" s="39">
        <f t="shared" si="49"/>
        <v>218.4</v>
      </c>
      <c r="F155" s="39">
        <f t="shared" si="50"/>
        <v>204.75</v>
      </c>
      <c r="G155" s="39">
        <f t="shared" si="51"/>
        <v>191.1</v>
      </c>
      <c r="H155" s="39">
        <f t="shared" si="52"/>
        <v>177.45000000000002</v>
      </c>
      <c r="I155" s="40">
        <f t="shared" si="53"/>
        <v>163.79999999999998</v>
      </c>
      <c r="J155" s="157"/>
      <c r="K155" s="148"/>
      <c r="L155" s="102"/>
      <c r="M155" s="4">
        <f t="shared" si="48"/>
        <v>322.14</v>
      </c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</row>
    <row r="156" spans="2:247" s="60" customFormat="1" ht="95.25" customHeight="1" thickBot="1" x14ac:dyDescent="0.25">
      <c r="B156" s="158"/>
      <c r="C156" s="118" t="s">
        <v>338</v>
      </c>
      <c r="D156" s="35">
        <v>220</v>
      </c>
      <c r="E156" s="36">
        <f t="shared" si="49"/>
        <v>176</v>
      </c>
      <c r="F156" s="36">
        <f t="shared" si="50"/>
        <v>165</v>
      </c>
      <c r="G156" s="36">
        <f t="shared" si="51"/>
        <v>154</v>
      </c>
      <c r="H156" s="36">
        <f t="shared" si="52"/>
        <v>143</v>
      </c>
      <c r="I156" s="37">
        <f t="shared" si="53"/>
        <v>132</v>
      </c>
      <c r="J156" s="162"/>
      <c r="K156" s="163"/>
      <c r="L156" s="102"/>
      <c r="M156" s="4">
        <f t="shared" si="48"/>
        <v>259.60000000000002</v>
      </c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</row>
    <row r="157" spans="2:247" s="60" customFormat="1" ht="92.25" customHeight="1" thickBot="1" x14ac:dyDescent="0.25">
      <c r="B157" s="158"/>
      <c r="C157" s="121" t="s">
        <v>339</v>
      </c>
      <c r="D157" s="38">
        <v>319</v>
      </c>
      <c r="E157" s="39">
        <f t="shared" si="49"/>
        <v>255.20000000000002</v>
      </c>
      <c r="F157" s="39">
        <f t="shared" si="50"/>
        <v>239.25</v>
      </c>
      <c r="G157" s="39">
        <f t="shared" si="51"/>
        <v>223.29999999999998</v>
      </c>
      <c r="H157" s="39">
        <f t="shared" si="52"/>
        <v>207.35</v>
      </c>
      <c r="I157" s="40">
        <f t="shared" si="53"/>
        <v>191.4</v>
      </c>
      <c r="J157" s="157"/>
      <c r="K157" s="148"/>
      <c r="L157" s="102"/>
      <c r="M157" s="4">
        <f t="shared" si="48"/>
        <v>376.42</v>
      </c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</row>
    <row r="158" spans="2:247" s="60" customFormat="1" ht="25.5" customHeight="1" thickBot="1" x14ac:dyDescent="0.25">
      <c r="B158" s="479" t="s">
        <v>57</v>
      </c>
      <c r="C158" s="498"/>
      <c r="D158" s="498"/>
      <c r="E158" s="498"/>
      <c r="F158" s="498"/>
      <c r="G158" s="498"/>
      <c r="H158" s="498"/>
      <c r="I158" s="498"/>
      <c r="J158" s="498"/>
      <c r="K158" s="499"/>
      <c r="L158" s="164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</row>
    <row r="159" spans="2:247" s="60" customFormat="1" ht="46.5" customHeight="1" x14ac:dyDescent="0.2">
      <c r="B159" s="429"/>
      <c r="C159" s="41" t="s">
        <v>340</v>
      </c>
      <c r="D159" s="128">
        <v>146</v>
      </c>
      <c r="E159" s="43">
        <f>D159*0.8</f>
        <v>116.80000000000001</v>
      </c>
      <c r="F159" s="43">
        <f>D159*0.75</f>
        <v>109.5</v>
      </c>
      <c r="G159" s="43">
        <f>D159*0.7</f>
        <v>102.19999999999999</v>
      </c>
      <c r="H159" s="43">
        <f>D159*0.65</f>
        <v>94.9</v>
      </c>
      <c r="I159" s="129">
        <f>D159*0.6</f>
        <v>87.6</v>
      </c>
      <c r="J159" s="83"/>
      <c r="K159" s="130"/>
      <c r="L159" s="3"/>
      <c r="M159" s="4">
        <f t="shared" si="48"/>
        <v>172.28</v>
      </c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</row>
    <row r="160" spans="2:247" s="60" customFormat="1" ht="46.5" customHeight="1" thickBot="1" x14ac:dyDescent="0.25">
      <c r="B160" s="430"/>
      <c r="C160" s="53" t="s">
        <v>341</v>
      </c>
      <c r="D160" s="133">
        <v>148</v>
      </c>
      <c r="E160" s="55">
        <f>D160*0.8</f>
        <v>118.4</v>
      </c>
      <c r="F160" s="55">
        <f>D160*0.75</f>
        <v>111</v>
      </c>
      <c r="G160" s="55">
        <f>D160*0.7</f>
        <v>103.6</v>
      </c>
      <c r="H160" s="55">
        <f>D160*0.65</f>
        <v>96.2</v>
      </c>
      <c r="I160" s="134">
        <f>D160*0.6</f>
        <v>88.8</v>
      </c>
      <c r="J160" s="91"/>
      <c r="K160" s="135"/>
      <c r="L160" s="3"/>
      <c r="M160" s="4">
        <f t="shared" si="48"/>
        <v>174.64</v>
      </c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</row>
    <row r="161" spans="2:247" s="60" customFormat="1" ht="46.5" customHeight="1" x14ac:dyDescent="0.2">
      <c r="B161" s="431"/>
      <c r="C161" s="41" t="s">
        <v>248</v>
      </c>
      <c r="D161" s="128">
        <v>146</v>
      </c>
      <c r="E161" s="43">
        <f t="shared" ref="E161:E207" si="54">D161*0.8</f>
        <v>116.80000000000001</v>
      </c>
      <c r="F161" s="43">
        <f>D161*0.75</f>
        <v>109.5</v>
      </c>
      <c r="G161" s="43">
        <f>D161*0.7</f>
        <v>102.19999999999999</v>
      </c>
      <c r="H161" s="43">
        <f>D161*0.65</f>
        <v>94.9</v>
      </c>
      <c r="I161" s="129">
        <f>D161*0.6</f>
        <v>87.6</v>
      </c>
      <c r="J161" s="83"/>
      <c r="K161" s="130"/>
      <c r="L161" s="3"/>
      <c r="M161" s="4">
        <f t="shared" si="48"/>
        <v>172.28</v>
      </c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</row>
    <row r="162" spans="2:247" s="60" customFormat="1" ht="46.5" customHeight="1" thickBot="1" x14ac:dyDescent="0.25">
      <c r="B162" s="432"/>
      <c r="C162" s="53" t="s">
        <v>249</v>
      </c>
      <c r="D162" s="133">
        <v>148</v>
      </c>
      <c r="E162" s="55">
        <f t="shared" si="54"/>
        <v>118.4</v>
      </c>
      <c r="F162" s="55">
        <f>D162*0.75</f>
        <v>111</v>
      </c>
      <c r="G162" s="55">
        <f>D162*0.7</f>
        <v>103.6</v>
      </c>
      <c r="H162" s="55">
        <f>D162*0.65</f>
        <v>96.2</v>
      </c>
      <c r="I162" s="134">
        <f>D162*0.6</f>
        <v>88.8</v>
      </c>
      <c r="J162" s="91"/>
      <c r="K162" s="135"/>
      <c r="L162" s="3"/>
      <c r="M162" s="4">
        <f t="shared" si="48"/>
        <v>174.64</v>
      </c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</row>
    <row r="163" spans="2:247" s="78" customFormat="1" ht="25.5" customHeight="1" thickBot="1" x14ac:dyDescent="0.3">
      <c r="B163" s="479" t="s">
        <v>58</v>
      </c>
      <c r="C163" s="480"/>
      <c r="D163" s="480"/>
      <c r="E163" s="480"/>
      <c r="F163" s="480"/>
      <c r="G163" s="480"/>
      <c r="H163" s="480"/>
      <c r="I163" s="480"/>
      <c r="J163" s="480"/>
      <c r="K163" s="481"/>
      <c r="L163" s="125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77"/>
      <c r="BE163" s="77"/>
      <c r="BF163" s="77"/>
      <c r="BG163" s="77"/>
      <c r="BH163" s="77"/>
      <c r="BI163" s="77"/>
      <c r="BJ163" s="77"/>
      <c r="BK163" s="77"/>
      <c r="BL163" s="77"/>
      <c r="BM163" s="77"/>
      <c r="BN163" s="77"/>
      <c r="BO163" s="77"/>
      <c r="BP163" s="77"/>
      <c r="BQ163" s="77"/>
      <c r="BR163" s="77"/>
      <c r="BS163" s="77"/>
      <c r="BT163" s="77"/>
      <c r="BU163" s="77"/>
      <c r="BV163" s="77"/>
      <c r="BW163" s="77"/>
      <c r="BX163" s="77"/>
      <c r="BY163" s="77"/>
      <c r="BZ163" s="77"/>
      <c r="CA163" s="77"/>
      <c r="CB163" s="77"/>
      <c r="CC163" s="77"/>
      <c r="CD163" s="77"/>
      <c r="CE163" s="77"/>
      <c r="CF163" s="77"/>
      <c r="CG163" s="77"/>
      <c r="CH163" s="77"/>
      <c r="CI163" s="77"/>
      <c r="CJ163" s="77"/>
      <c r="CK163" s="77"/>
      <c r="CL163" s="77"/>
      <c r="CM163" s="77"/>
      <c r="CN163" s="77"/>
      <c r="CO163" s="77"/>
      <c r="CP163" s="77"/>
      <c r="CQ163" s="77"/>
      <c r="CR163" s="77"/>
      <c r="CS163" s="77"/>
      <c r="CT163" s="77"/>
      <c r="CU163" s="77"/>
      <c r="CV163" s="77"/>
      <c r="CW163" s="77"/>
      <c r="CX163" s="77"/>
      <c r="CY163" s="77"/>
      <c r="CZ163" s="77"/>
      <c r="DA163" s="77"/>
      <c r="DB163" s="77"/>
      <c r="DC163" s="77"/>
      <c r="DD163" s="77"/>
      <c r="DE163" s="77"/>
      <c r="DF163" s="77"/>
      <c r="DG163" s="77"/>
      <c r="DH163" s="77"/>
      <c r="DI163" s="77"/>
      <c r="DJ163" s="77"/>
      <c r="DK163" s="77"/>
      <c r="DL163" s="77"/>
      <c r="DM163" s="77"/>
      <c r="DN163" s="77"/>
      <c r="DO163" s="77"/>
      <c r="DP163" s="77"/>
      <c r="DQ163" s="77"/>
      <c r="DR163" s="77"/>
      <c r="DS163" s="77"/>
      <c r="DT163" s="77"/>
      <c r="DU163" s="77"/>
      <c r="DV163" s="77"/>
      <c r="DW163" s="77"/>
      <c r="DX163" s="77"/>
      <c r="DY163" s="77"/>
      <c r="DZ163" s="77"/>
      <c r="EA163" s="77"/>
      <c r="EB163" s="77"/>
      <c r="EC163" s="77"/>
      <c r="ED163" s="77"/>
      <c r="EE163" s="77"/>
      <c r="EF163" s="77"/>
      <c r="EG163" s="77"/>
      <c r="EH163" s="77"/>
      <c r="EI163" s="77"/>
      <c r="EJ163" s="77"/>
      <c r="EK163" s="77"/>
      <c r="EL163" s="77"/>
      <c r="EM163" s="77"/>
      <c r="EN163" s="77"/>
      <c r="EO163" s="77"/>
      <c r="EP163" s="77"/>
      <c r="EQ163" s="77"/>
      <c r="ER163" s="77"/>
      <c r="ES163" s="77"/>
      <c r="ET163" s="77"/>
      <c r="EU163" s="77"/>
      <c r="EV163" s="77"/>
      <c r="EW163" s="77"/>
      <c r="EX163" s="77"/>
      <c r="EY163" s="77"/>
      <c r="EZ163" s="77"/>
      <c r="FA163" s="77"/>
      <c r="FB163" s="77"/>
      <c r="FC163" s="77"/>
      <c r="FD163" s="77"/>
      <c r="FE163" s="77"/>
      <c r="FF163" s="77"/>
      <c r="FG163" s="77"/>
      <c r="FH163" s="77"/>
      <c r="FI163" s="77"/>
      <c r="FJ163" s="77"/>
      <c r="FK163" s="77"/>
      <c r="FL163" s="77"/>
      <c r="FM163" s="77"/>
      <c r="FN163" s="77"/>
      <c r="FO163" s="77"/>
      <c r="FP163" s="77"/>
      <c r="FQ163" s="77"/>
      <c r="FR163" s="77"/>
      <c r="FS163" s="77"/>
      <c r="FT163" s="77"/>
      <c r="FU163" s="77"/>
      <c r="FV163" s="77"/>
      <c r="FW163" s="77"/>
      <c r="FX163" s="77"/>
      <c r="FY163" s="77"/>
      <c r="FZ163" s="77"/>
      <c r="GA163" s="77"/>
      <c r="GB163" s="77"/>
      <c r="GC163" s="77"/>
      <c r="GD163" s="77"/>
      <c r="GE163" s="77"/>
      <c r="GF163" s="77"/>
      <c r="GG163" s="77"/>
      <c r="GH163" s="77"/>
      <c r="GI163" s="77"/>
      <c r="GJ163" s="77"/>
      <c r="GK163" s="77"/>
      <c r="GL163" s="77"/>
      <c r="GM163" s="77"/>
      <c r="GN163" s="77"/>
      <c r="GO163" s="77"/>
      <c r="GP163" s="77"/>
      <c r="GQ163" s="77"/>
      <c r="GR163" s="77"/>
      <c r="GS163" s="77"/>
      <c r="GT163" s="77"/>
      <c r="GU163" s="77"/>
      <c r="GV163" s="77"/>
      <c r="GW163" s="77"/>
      <c r="GX163" s="77"/>
      <c r="GY163" s="77"/>
      <c r="GZ163" s="77"/>
      <c r="HA163" s="77"/>
      <c r="HB163" s="77"/>
      <c r="HC163" s="77"/>
      <c r="HD163" s="77"/>
      <c r="HE163" s="77"/>
      <c r="HF163" s="77"/>
      <c r="HG163" s="77"/>
      <c r="HH163" s="77"/>
      <c r="HI163" s="77"/>
      <c r="HJ163" s="77"/>
      <c r="HK163" s="77"/>
      <c r="HL163" s="77"/>
      <c r="HM163" s="77"/>
      <c r="HN163" s="77"/>
      <c r="HO163" s="77"/>
      <c r="HP163" s="77"/>
      <c r="HQ163" s="77"/>
      <c r="HR163" s="77"/>
      <c r="HS163" s="77"/>
      <c r="HT163" s="77"/>
      <c r="HU163" s="77"/>
      <c r="HV163" s="77"/>
      <c r="HW163" s="77"/>
      <c r="HX163" s="77"/>
      <c r="HY163" s="77"/>
      <c r="HZ163" s="77"/>
      <c r="IA163" s="77"/>
      <c r="IB163" s="77"/>
      <c r="IC163" s="77"/>
      <c r="ID163" s="77"/>
      <c r="IE163" s="77"/>
      <c r="IF163" s="77"/>
      <c r="IG163" s="77"/>
      <c r="IH163" s="77"/>
      <c r="II163" s="77"/>
      <c r="IJ163" s="77"/>
      <c r="IK163" s="77"/>
      <c r="IL163" s="77"/>
      <c r="IM163" s="77"/>
    </row>
    <row r="164" spans="2:247" s="60" customFormat="1" ht="30.75" customHeight="1" x14ac:dyDescent="0.2">
      <c r="B164" s="437"/>
      <c r="C164" s="79" t="s">
        <v>250</v>
      </c>
      <c r="D164" s="92">
        <v>173</v>
      </c>
      <c r="E164" s="81">
        <f t="shared" si="54"/>
        <v>138.4</v>
      </c>
      <c r="F164" s="81">
        <f>D164*0.75</f>
        <v>129.75</v>
      </c>
      <c r="G164" s="81">
        <f>D164*0.7</f>
        <v>121.1</v>
      </c>
      <c r="H164" s="81">
        <f>D164*0.65</f>
        <v>112.45</v>
      </c>
      <c r="I164" s="82">
        <f>D164*0.6</f>
        <v>103.8</v>
      </c>
      <c r="J164" s="83"/>
      <c r="K164" s="130"/>
      <c r="L164" s="3"/>
      <c r="M164" s="4">
        <f t="shared" si="48"/>
        <v>204.14</v>
      </c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</row>
    <row r="165" spans="2:247" s="60" customFormat="1" ht="30.75" customHeight="1" x14ac:dyDescent="0.2">
      <c r="B165" s="467"/>
      <c r="C165" s="84" t="s">
        <v>251</v>
      </c>
      <c r="D165" s="96">
        <v>189</v>
      </c>
      <c r="E165" s="49">
        <f t="shared" si="54"/>
        <v>151.20000000000002</v>
      </c>
      <c r="F165" s="49">
        <f>D165*0.75</f>
        <v>141.75</v>
      </c>
      <c r="G165" s="49">
        <f>D165*0.7</f>
        <v>132.29999999999998</v>
      </c>
      <c r="H165" s="49">
        <f>D165*0.65</f>
        <v>122.85000000000001</v>
      </c>
      <c r="I165" s="85">
        <f>D165*0.6</f>
        <v>113.39999999999999</v>
      </c>
      <c r="J165" s="86"/>
      <c r="K165" s="131"/>
      <c r="L165" s="3"/>
      <c r="M165" s="4">
        <f t="shared" si="48"/>
        <v>223.01999999999998</v>
      </c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</row>
    <row r="166" spans="2:247" s="60" customFormat="1" ht="30.75" customHeight="1" thickBot="1" x14ac:dyDescent="0.25">
      <c r="B166" s="438"/>
      <c r="C166" s="87" t="s">
        <v>252</v>
      </c>
      <c r="D166" s="99">
        <v>165</v>
      </c>
      <c r="E166" s="89">
        <f t="shared" si="54"/>
        <v>132</v>
      </c>
      <c r="F166" s="89">
        <f>D166*0.75</f>
        <v>123.75</v>
      </c>
      <c r="G166" s="89">
        <f>D166*0.7</f>
        <v>115.49999999999999</v>
      </c>
      <c r="H166" s="89">
        <f>D166*0.65</f>
        <v>107.25</v>
      </c>
      <c r="I166" s="90">
        <f>D166*0.6</f>
        <v>99</v>
      </c>
      <c r="J166" s="91"/>
      <c r="K166" s="135"/>
      <c r="L166" s="3"/>
      <c r="M166" s="4">
        <f t="shared" si="48"/>
        <v>194.7</v>
      </c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</row>
    <row r="167" spans="2:247" s="78" customFormat="1" ht="25.5" customHeight="1" thickBot="1" x14ac:dyDescent="0.3">
      <c r="B167" s="479" t="s">
        <v>59</v>
      </c>
      <c r="C167" s="480"/>
      <c r="D167" s="480"/>
      <c r="E167" s="480"/>
      <c r="F167" s="480"/>
      <c r="G167" s="480"/>
      <c r="H167" s="480"/>
      <c r="I167" s="480"/>
      <c r="J167" s="480"/>
      <c r="K167" s="481"/>
      <c r="L167" s="125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77"/>
      <c r="BE167" s="77"/>
      <c r="BF167" s="77"/>
      <c r="BG167" s="77"/>
      <c r="BH167" s="77"/>
      <c r="BI167" s="77"/>
      <c r="BJ167" s="77"/>
      <c r="BK167" s="77"/>
      <c r="BL167" s="77"/>
      <c r="BM167" s="77"/>
      <c r="BN167" s="77"/>
      <c r="BO167" s="77"/>
      <c r="BP167" s="77"/>
      <c r="BQ167" s="77"/>
      <c r="BR167" s="77"/>
      <c r="BS167" s="77"/>
      <c r="BT167" s="77"/>
      <c r="BU167" s="77"/>
      <c r="BV167" s="77"/>
      <c r="BW167" s="77"/>
      <c r="BX167" s="77"/>
      <c r="BY167" s="77"/>
      <c r="BZ167" s="77"/>
      <c r="CA167" s="77"/>
      <c r="CB167" s="77"/>
      <c r="CC167" s="77"/>
      <c r="CD167" s="77"/>
      <c r="CE167" s="77"/>
      <c r="CF167" s="77"/>
      <c r="CG167" s="77"/>
      <c r="CH167" s="77"/>
      <c r="CI167" s="77"/>
      <c r="CJ167" s="77"/>
      <c r="CK167" s="77"/>
      <c r="CL167" s="77"/>
      <c r="CM167" s="77"/>
      <c r="CN167" s="77"/>
      <c r="CO167" s="77"/>
      <c r="CP167" s="77"/>
      <c r="CQ167" s="77"/>
      <c r="CR167" s="77"/>
      <c r="CS167" s="77"/>
      <c r="CT167" s="77"/>
      <c r="CU167" s="77"/>
      <c r="CV167" s="77"/>
      <c r="CW167" s="77"/>
      <c r="CX167" s="77"/>
      <c r="CY167" s="77"/>
      <c r="CZ167" s="77"/>
      <c r="DA167" s="77"/>
      <c r="DB167" s="77"/>
      <c r="DC167" s="77"/>
      <c r="DD167" s="77"/>
      <c r="DE167" s="77"/>
      <c r="DF167" s="77"/>
      <c r="DG167" s="77"/>
      <c r="DH167" s="77"/>
      <c r="DI167" s="77"/>
      <c r="DJ167" s="77"/>
      <c r="DK167" s="77"/>
      <c r="DL167" s="77"/>
      <c r="DM167" s="77"/>
      <c r="DN167" s="77"/>
      <c r="DO167" s="77"/>
      <c r="DP167" s="77"/>
      <c r="DQ167" s="77"/>
      <c r="DR167" s="77"/>
      <c r="DS167" s="77"/>
      <c r="DT167" s="77"/>
      <c r="DU167" s="77"/>
      <c r="DV167" s="77"/>
      <c r="DW167" s="77"/>
      <c r="DX167" s="77"/>
      <c r="DY167" s="77"/>
      <c r="DZ167" s="77"/>
      <c r="EA167" s="77"/>
      <c r="EB167" s="77"/>
      <c r="EC167" s="77"/>
      <c r="ED167" s="77"/>
      <c r="EE167" s="77"/>
      <c r="EF167" s="77"/>
      <c r="EG167" s="77"/>
      <c r="EH167" s="77"/>
      <c r="EI167" s="77"/>
      <c r="EJ167" s="77"/>
      <c r="EK167" s="77"/>
      <c r="EL167" s="77"/>
      <c r="EM167" s="77"/>
      <c r="EN167" s="77"/>
      <c r="EO167" s="77"/>
      <c r="EP167" s="77"/>
      <c r="EQ167" s="77"/>
      <c r="ER167" s="77"/>
      <c r="ES167" s="77"/>
      <c r="ET167" s="77"/>
      <c r="EU167" s="77"/>
      <c r="EV167" s="77"/>
      <c r="EW167" s="77"/>
      <c r="EX167" s="77"/>
      <c r="EY167" s="77"/>
      <c r="EZ167" s="77"/>
      <c r="FA167" s="77"/>
      <c r="FB167" s="77"/>
      <c r="FC167" s="77"/>
      <c r="FD167" s="77"/>
      <c r="FE167" s="77"/>
      <c r="FF167" s="77"/>
      <c r="FG167" s="77"/>
      <c r="FH167" s="77"/>
      <c r="FI167" s="77"/>
      <c r="FJ167" s="77"/>
      <c r="FK167" s="77"/>
      <c r="FL167" s="77"/>
      <c r="FM167" s="77"/>
      <c r="FN167" s="77"/>
      <c r="FO167" s="77"/>
      <c r="FP167" s="77"/>
      <c r="FQ167" s="77"/>
      <c r="FR167" s="77"/>
      <c r="FS167" s="77"/>
      <c r="FT167" s="77"/>
      <c r="FU167" s="77"/>
      <c r="FV167" s="77"/>
      <c r="FW167" s="77"/>
      <c r="FX167" s="77"/>
      <c r="FY167" s="77"/>
      <c r="FZ167" s="77"/>
      <c r="GA167" s="77"/>
      <c r="GB167" s="77"/>
      <c r="GC167" s="77"/>
      <c r="GD167" s="77"/>
      <c r="GE167" s="77"/>
      <c r="GF167" s="77"/>
      <c r="GG167" s="77"/>
      <c r="GH167" s="77"/>
      <c r="GI167" s="77"/>
      <c r="GJ167" s="77"/>
      <c r="GK167" s="77"/>
      <c r="GL167" s="77"/>
      <c r="GM167" s="77"/>
      <c r="GN167" s="77"/>
      <c r="GO167" s="77"/>
      <c r="GP167" s="77"/>
      <c r="GQ167" s="77"/>
      <c r="GR167" s="77"/>
      <c r="GS167" s="77"/>
      <c r="GT167" s="77"/>
      <c r="GU167" s="77"/>
      <c r="GV167" s="77"/>
      <c r="GW167" s="77"/>
      <c r="GX167" s="77"/>
      <c r="GY167" s="77"/>
      <c r="GZ167" s="77"/>
      <c r="HA167" s="77"/>
      <c r="HB167" s="77"/>
      <c r="HC167" s="77"/>
      <c r="HD167" s="77"/>
      <c r="HE167" s="77"/>
      <c r="HF167" s="77"/>
      <c r="HG167" s="77"/>
      <c r="HH167" s="77"/>
      <c r="HI167" s="77"/>
      <c r="HJ167" s="77"/>
      <c r="HK167" s="77"/>
      <c r="HL167" s="77"/>
      <c r="HM167" s="77"/>
      <c r="HN167" s="77"/>
      <c r="HO167" s="77"/>
      <c r="HP167" s="77"/>
      <c r="HQ167" s="77"/>
      <c r="HR167" s="77"/>
      <c r="HS167" s="77"/>
      <c r="HT167" s="77"/>
      <c r="HU167" s="77"/>
      <c r="HV167" s="77"/>
      <c r="HW167" s="77"/>
      <c r="HX167" s="77"/>
      <c r="HY167" s="77"/>
      <c r="HZ167" s="77"/>
      <c r="IA167" s="77"/>
      <c r="IB167" s="77"/>
      <c r="IC167" s="77"/>
      <c r="ID167" s="77"/>
      <c r="IE167" s="77"/>
      <c r="IF167" s="77"/>
      <c r="IG167" s="77"/>
      <c r="IH167" s="77"/>
      <c r="II167" s="77"/>
      <c r="IJ167" s="77"/>
      <c r="IK167" s="77"/>
      <c r="IL167" s="77"/>
      <c r="IM167" s="77"/>
    </row>
    <row r="168" spans="2:247" s="60" customFormat="1" ht="30.75" customHeight="1" x14ac:dyDescent="0.2">
      <c r="B168" s="437"/>
      <c r="C168" s="79" t="s">
        <v>342</v>
      </c>
      <c r="D168" s="92">
        <v>160</v>
      </c>
      <c r="E168" s="81">
        <f t="shared" si="54"/>
        <v>128</v>
      </c>
      <c r="F168" s="81">
        <f t="shared" ref="F168:F207" si="55">D168*0.75</f>
        <v>120</v>
      </c>
      <c r="G168" s="81">
        <f t="shared" ref="G168:G207" si="56">D168*0.7</f>
        <v>112</v>
      </c>
      <c r="H168" s="81">
        <f t="shared" ref="H168:H207" si="57">D168*0.65</f>
        <v>104</v>
      </c>
      <c r="I168" s="82">
        <f t="shared" ref="I168:I207" si="58">D168*0.6</f>
        <v>96</v>
      </c>
      <c r="J168" s="83"/>
      <c r="K168" s="130"/>
      <c r="L168" s="3"/>
      <c r="M168" s="4">
        <f t="shared" si="48"/>
        <v>188.8</v>
      </c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</row>
    <row r="169" spans="2:247" s="60" customFormat="1" ht="30.75" customHeight="1" x14ac:dyDescent="0.2">
      <c r="B169" s="467"/>
      <c r="C169" s="84" t="s">
        <v>343</v>
      </c>
      <c r="D169" s="96">
        <v>171</v>
      </c>
      <c r="E169" s="49">
        <f t="shared" si="54"/>
        <v>136.80000000000001</v>
      </c>
      <c r="F169" s="49">
        <f t="shared" si="55"/>
        <v>128.25</v>
      </c>
      <c r="G169" s="49">
        <f t="shared" si="56"/>
        <v>119.69999999999999</v>
      </c>
      <c r="H169" s="49">
        <f t="shared" si="57"/>
        <v>111.15</v>
      </c>
      <c r="I169" s="85">
        <f t="shared" si="58"/>
        <v>102.6</v>
      </c>
      <c r="J169" s="86"/>
      <c r="K169" s="131"/>
      <c r="L169" s="3"/>
      <c r="M169" s="4">
        <f t="shared" si="48"/>
        <v>201.78</v>
      </c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</row>
    <row r="170" spans="2:247" s="60" customFormat="1" ht="30.75" customHeight="1" thickBot="1" x14ac:dyDescent="0.25">
      <c r="B170" s="438"/>
      <c r="C170" s="87" t="s">
        <v>344</v>
      </c>
      <c r="D170" s="99">
        <v>148</v>
      </c>
      <c r="E170" s="89">
        <f t="shared" si="54"/>
        <v>118.4</v>
      </c>
      <c r="F170" s="89">
        <f t="shared" si="55"/>
        <v>111</v>
      </c>
      <c r="G170" s="89">
        <f t="shared" si="56"/>
        <v>103.6</v>
      </c>
      <c r="H170" s="89">
        <f t="shared" si="57"/>
        <v>96.2</v>
      </c>
      <c r="I170" s="90">
        <f t="shared" si="58"/>
        <v>88.8</v>
      </c>
      <c r="J170" s="165"/>
      <c r="K170" s="140"/>
      <c r="L170" s="3"/>
      <c r="M170" s="4">
        <f t="shared" si="48"/>
        <v>174.64</v>
      </c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</row>
    <row r="171" spans="2:247" s="60" customFormat="1" ht="30.75" customHeight="1" x14ac:dyDescent="0.2">
      <c r="B171" s="482"/>
      <c r="C171" s="41" t="s">
        <v>253</v>
      </c>
      <c r="D171" s="128">
        <v>160</v>
      </c>
      <c r="E171" s="43">
        <f t="shared" si="54"/>
        <v>128</v>
      </c>
      <c r="F171" s="43">
        <f t="shared" si="55"/>
        <v>120</v>
      </c>
      <c r="G171" s="43">
        <f t="shared" si="56"/>
        <v>112</v>
      </c>
      <c r="H171" s="43">
        <f t="shared" si="57"/>
        <v>104</v>
      </c>
      <c r="I171" s="129">
        <f t="shared" si="58"/>
        <v>96</v>
      </c>
      <c r="J171" s="83"/>
      <c r="K171" s="130"/>
      <c r="L171" s="3"/>
      <c r="M171" s="4">
        <f t="shared" si="48"/>
        <v>188.8</v>
      </c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</row>
    <row r="172" spans="2:247" s="60" customFormat="1" ht="30.75" customHeight="1" x14ac:dyDescent="0.2">
      <c r="B172" s="477"/>
      <c r="C172" s="47" t="s">
        <v>254</v>
      </c>
      <c r="D172" s="96">
        <v>171</v>
      </c>
      <c r="E172" s="49">
        <f t="shared" si="54"/>
        <v>136.80000000000001</v>
      </c>
      <c r="F172" s="49">
        <f t="shared" si="55"/>
        <v>128.25</v>
      </c>
      <c r="G172" s="49">
        <f t="shared" si="56"/>
        <v>119.69999999999999</v>
      </c>
      <c r="H172" s="49">
        <f t="shared" si="57"/>
        <v>111.15</v>
      </c>
      <c r="I172" s="85">
        <f t="shared" si="58"/>
        <v>102.6</v>
      </c>
      <c r="J172" s="86"/>
      <c r="K172" s="131"/>
      <c r="L172" s="3"/>
      <c r="M172" s="4">
        <f t="shared" si="48"/>
        <v>201.78</v>
      </c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</row>
    <row r="173" spans="2:247" s="60" customFormat="1" ht="30.75" customHeight="1" thickBot="1" x14ac:dyDescent="0.25">
      <c r="B173" s="483"/>
      <c r="C173" s="53" t="s">
        <v>255</v>
      </c>
      <c r="D173" s="133">
        <v>148</v>
      </c>
      <c r="E173" s="55">
        <f t="shared" si="54"/>
        <v>118.4</v>
      </c>
      <c r="F173" s="55">
        <f t="shared" si="55"/>
        <v>111</v>
      </c>
      <c r="G173" s="55">
        <f t="shared" si="56"/>
        <v>103.6</v>
      </c>
      <c r="H173" s="55">
        <f t="shared" si="57"/>
        <v>96.2</v>
      </c>
      <c r="I173" s="134">
        <f t="shared" si="58"/>
        <v>88.8</v>
      </c>
      <c r="J173" s="91"/>
      <c r="K173" s="135"/>
      <c r="L173" s="3"/>
      <c r="M173" s="4">
        <f t="shared" si="48"/>
        <v>174.64</v>
      </c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</row>
    <row r="174" spans="2:247" s="78" customFormat="1" ht="25.5" customHeight="1" thickBot="1" x14ac:dyDescent="0.3">
      <c r="B174" s="479" t="s">
        <v>473</v>
      </c>
      <c r="C174" s="480"/>
      <c r="D174" s="480"/>
      <c r="E174" s="480"/>
      <c r="F174" s="480"/>
      <c r="G174" s="480"/>
      <c r="H174" s="480"/>
      <c r="I174" s="480"/>
      <c r="J174" s="480"/>
      <c r="K174" s="481"/>
      <c r="L174" s="125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77"/>
      <c r="BE174" s="77"/>
      <c r="BF174" s="77"/>
      <c r="BG174" s="77"/>
      <c r="BH174" s="77"/>
      <c r="BI174" s="77"/>
      <c r="BJ174" s="77"/>
      <c r="BK174" s="77"/>
      <c r="BL174" s="77"/>
      <c r="BM174" s="77"/>
      <c r="BN174" s="77"/>
      <c r="BO174" s="77"/>
      <c r="BP174" s="77"/>
      <c r="BQ174" s="77"/>
      <c r="BR174" s="77"/>
      <c r="BS174" s="77"/>
      <c r="BT174" s="77"/>
      <c r="BU174" s="77"/>
      <c r="BV174" s="77"/>
      <c r="BW174" s="77"/>
      <c r="BX174" s="77"/>
      <c r="BY174" s="77"/>
      <c r="BZ174" s="77"/>
      <c r="CA174" s="77"/>
      <c r="CB174" s="77"/>
      <c r="CC174" s="77"/>
      <c r="CD174" s="77"/>
      <c r="CE174" s="77"/>
      <c r="CF174" s="77"/>
      <c r="CG174" s="77"/>
      <c r="CH174" s="77"/>
      <c r="CI174" s="77"/>
      <c r="CJ174" s="77"/>
      <c r="CK174" s="77"/>
      <c r="CL174" s="77"/>
      <c r="CM174" s="77"/>
      <c r="CN174" s="77"/>
      <c r="CO174" s="77"/>
      <c r="CP174" s="77"/>
      <c r="CQ174" s="77"/>
      <c r="CR174" s="77"/>
      <c r="CS174" s="77"/>
      <c r="CT174" s="77"/>
      <c r="CU174" s="77"/>
      <c r="CV174" s="77"/>
      <c r="CW174" s="77"/>
      <c r="CX174" s="77"/>
      <c r="CY174" s="77"/>
      <c r="CZ174" s="77"/>
      <c r="DA174" s="77"/>
      <c r="DB174" s="77"/>
      <c r="DC174" s="77"/>
      <c r="DD174" s="77"/>
      <c r="DE174" s="77"/>
      <c r="DF174" s="77"/>
      <c r="DG174" s="77"/>
      <c r="DH174" s="77"/>
      <c r="DI174" s="77"/>
      <c r="DJ174" s="77"/>
      <c r="DK174" s="77"/>
      <c r="DL174" s="77"/>
      <c r="DM174" s="77"/>
      <c r="DN174" s="77"/>
      <c r="DO174" s="77"/>
      <c r="DP174" s="77"/>
      <c r="DQ174" s="77"/>
      <c r="DR174" s="77"/>
      <c r="DS174" s="77"/>
      <c r="DT174" s="77"/>
      <c r="DU174" s="77"/>
      <c r="DV174" s="77"/>
      <c r="DW174" s="77"/>
      <c r="DX174" s="77"/>
      <c r="DY174" s="77"/>
      <c r="DZ174" s="77"/>
      <c r="EA174" s="77"/>
      <c r="EB174" s="77"/>
      <c r="EC174" s="77"/>
      <c r="ED174" s="77"/>
      <c r="EE174" s="77"/>
      <c r="EF174" s="77"/>
      <c r="EG174" s="77"/>
      <c r="EH174" s="77"/>
      <c r="EI174" s="77"/>
      <c r="EJ174" s="77"/>
      <c r="EK174" s="77"/>
      <c r="EL174" s="77"/>
      <c r="EM174" s="77"/>
      <c r="EN174" s="77"/>
      <c r="EO174" s="77"/>
      <c r="EP174" s="77"/>
      <c r="EQ174" s="77"/>
      <c r="ER174" s="77"/>
      <c r="ES174" s="77"/>
      <c r="ET174" s="77"/>
      <c r="EU174" s="77"/>
      <c r="EV174" s="77"/>
      <c r="EW174" s="77"/>
      <c r="EX174" s="77"/>
      <c r="EY174" s="77"/>
      <c r="EZ174" s="77"/>
      <c r="FA174" s="77"/>
      <c r="FB174" s="77"/>
      <c r="FC174" s="77"/>
      <c r="FD174" s="77"/>
      <c r="FE174" s="77"/>
      <c r="FF174" s="77"/>
      <c r="FG174" s="77"/>
      <c r="FH174" s="77"/>
      <c r="FI174" s="77"/>
      <c r="FJ174" s="77"/>
      <c r="FK174" s="77"/>
      <c r="FL174" s="77"/>
      <c r="FM174" s="77"/>
      <c r="FN174" s="77"/>
      <c r="FO174" s="77"/>
      <c r="FP174" s="77"/>
      <c r="FQ174" s="77"/>
      <c r="FR174" s="77"/>
      <c r="FS174" s="77"/>
      <c r="FT174" s="77"/>
      <c r="FU174" s="77"/>
      <c r="FV174" s="77"/>
      <c r="FW174" s="77"/>
      <c r="FX174" s="77"/>
      <c r="FY174" s="77"/>
      <c r="FZ174" s="77"/>
      <c r="GA174" s="77"/>
      <c r="GB174" s="77"/>
      <c r="GC174" s="77"/>
      <c r="GD174" s="77"/>
      <c r="GE174" s="77"/>
      <c r="GF174" s="77"/>
      <c r="GG174" s="77"/>
      <c r="GH174" s="77"/>
      <c r="GI174" s="77"/>
      <c r="GJ174" s="77"/>
      <c r="GK174" s="77"/>
      <c r="GL174" s="77"/>
      <c r="GM174" s="77"/>
      <c r="GN174" s="77"/>
      <c r="GO174" s="77"/>
      <c r="GP174" s="77"/>
      <c r="GQ174" s="77"/>
      <c r="GR174" s="77"/>
      <c r="GS174" s="77"/>
      <c r="GT174" s="77"/>
      <c r="GU174" s="77"/>
      <c r="GV174" s="77"/>
      <c r="GW174" s="77"/>
      <c r="GX174" s="77"/>
      <c r="GY174" s="77"/>
      <c r="GZ174" s="77"/>
      <c r="HA174" s="77"/>
      <c r="HB174" s="77"/>
      <c r="HC174" s="77"/>
      <c r="HD174" s="77"/>
      <c r="HE174" s="77"/>
      <c r="HF174" s="77"/>
      <c r="HG174" s="77"/>
      <c r="HH174" s="77"/>
      <c r="HI174" s="77"/>
      <c r="HJ174" s="77"/>
      <c r="HK174" s="77"/>
      <c r="HL174" s="77"/>
      <c r="HM174" s="77"/>
      <c r="HN174" s="77"/>
      <c r="HO174" s="77"/>
      <c r="HP174" s="77"/>
      <c r="HQ174" s="77"/>
      <c r="HR174" s="77"/>
      <c r="HS174" s="77"/>
      <c r="HT174" s="77"/>
      <c r="HU174" s="77"/>
      <c r="HV174" s="77"/>
      <c r="HW174" s="77"/>
      <c r="HX174" s="77"/>
      <c r="HY174" s="77"/>
      <c r="HZ174" s="77"/>
      <c r="IA174" s="77"/>
      <c r="IB174" s="77"/>
      <c r="IC174" s="77"/>
      <c r="ID174" s="77"/>
      <c r="IE174" s="77"/>
      <c r="IF174" s="77"/>
      <c r="IG174" s="77"/>
      <c r="IH174" s="77"/>
      <c r="II174" s="77"/>
      <c r="IJ174" s="77"/>
      <c r="IK174" s="77"/>
      <c r="IL174" s="77"/>
      <c r="IM174" s="77"/>
    </row>
    <row r="175" spans="2:247" s="60" customFormat="1" ht="73.5" customHeight="1" thickBot="1" x14ac:dyDescent="0.25">
      <c r="B175" s="166"/>
      <c r="C175" s="53" t="s">
        <v>470</v>
      </c>
      <c r="D175" s="133">
        <v>104</v>
      </c>
      <c r="E175" s="55">
        <f t="shared" ref="E175:E177" si="59">D175*0.8</f>
        <v>83.2</v>
      </c>
      <c r="F175" s="55">
        <f t="shared" ref="F175:F177" si="60">D175*0.75</f>
        <v>78</v>
      </c>
      <c r="G175" s="55">
        <f t="shared" ref="G175:G177" si="61">D175*0.7</f>
        <v>72.8</v>
      </c>
      <c r="H175" s="55">
        <f t="shared" ref="H175:H177" si="62">D175*0.65</f>
        <v>67.600000000000009</v>
      </c>
      <c r="I175" s="134">
        <f t="shared" ref="I175:I177" si="63">D175*0.6</f>
        <v>62.4</v>
      </c>
      <c r="J175" s="144"/>
      <c r="K175" s="395"/>
      <c r="L175" s="3"/>
      <c r="M175" s="4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</row>
    <row r="176" spans="2:247" s="60" customFormat="1" ht="73.5" customHeight="1" thickBot="1" x14ac:dyDescent="0.25">
      <c r="B176" s="166"/>
      <c r="C176" s="53" t="s">
        <v>471</v>
      </c>
      <c r="D176" s="133">
        <v>104</v>
      </c>
      <c r="E176" s="55">
        <f t="shared" ref="E176" si="64">D176*0.8</f>
        <v>83.2</v>
      </c>
      <c r="F176" s="55">
        <f t="shared" ref="F176" si="65">D176*0.75</f>
        <v>78</v>
      </c>
      <c r="G176" s="55">
        <f t="shared" ref="G176" si="66">D176*0.7</f>
        <v>72.8</v>
      </c>
      <c r="H176" s="55">
        <f t="shared" ref="H176" si="67">D176*0.65</f>
        <v>67.600000000000009</v>
      </c>
      <c r="I176" s="134">
        <f t="shared" ref="I176" si="68">D176*0.6</f>
        <v>62.4</v>
      </c>
      <c r="J176" s="355"/>
      <c r="K176" s="396"/>
      <c r="L176" s="3"/>
      <c r="M176" s="4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</row>
    <row r="177" spans="2:247" s="60" customFormat="1" ht="73.5" customHeight="1" thickBot="1" x14ac:dyDescent="0.25">
      <c r="B177" s="166"/>
      <c r="C177" s="53" t="s">
        <v>472</v>
      </c>
      <c r="D177" s="133">
        <v>104</v>
      </c>
      <c r="E177" s="55">
        <f t="shared" si="59"/>
        <v>83.2</v>
      </c>
      <c r="F177" s="55">
        <f t="shared" si="60"/>
        <v>78</v>
      </c>
      <c r="G177" s="55">
        <f t="shared" si="61"/>
        <v>72.8</v>
      </c>
      <c r="H177" s="55">
        <f t="shared" si="62"/>
        <v>67.600000000000009</v>
      </c>
      <c r="I177" s="134">
        <f t="shared" si="63"/>
        <v>62.4</v>
      </c>
      <c r="J177" s="355"/>
      <c r="K177" s="396"/>
      <c r="L177" s="3"/>
      <c r="M177" s="4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</row>
    <row r="178" spans="2:247" s="78" customFormat="1" ht="25.5" customHeight="1" thickBot="1" x14ac:dyDescent="0.3">
      <c r="B178" s="479" t="s">
        <v>181</v>
      </c>
      <c r="C178" s="480"/>
      <c r="D178" s="480"/>
      <c r="E178" s="480"/>
      <c r="F178" s="480"/>
      <c r="G178" s="480"/>
      <c r="H178" s="480"/>
      <c r="I178" s="480"/>
      <c r="J178" s="480"/>
      <c r="K178" s="481"/>
      <c r="L178" s="125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77"/>
      <c r="BE178" s="77"/>
      <c r="BF178" s="77"/>
      <c r="BG178" s="77"/>
      <c r="BH178" s="77"/>
      <c r="BI178" s="77"/>
      <c r="BJ178" s="77"/>
      <c r="BK178" s="77"/>
      <c r="BL178" s="77"/>
      <c r="BM178" s="77"/>
      <c r="BN178" s="77"/>
      <c r="BO178" s="77"/>
      <c r="BP178" s="77"/>
      <c r="BQ178" s="77"/>
      <c r="BR178" s="77"/>
      <c r="BS178" s="77"/>
      <c r="BT178" s="77"/>
      <c r="BU178" s="77"/>
      <c r="BV178" s="77"/>
      <c r="BW178" s="77"/>
      <c r="BX178" s="77"/>
      <c r="BY178" s="77"/>
      <c r="BZ178" s="77"/>
      <c r="CA178" s="77"/>
      <c r="CB178" s="77"/>
      <c r="CC178" s="77"/>
      <c r="CD178" s="77"/>
      <c r="CE178" s="77"/>
      <c r="CF178" s="77"/>
      <c r="CG178" s="77"/>
      <c r="CH178" s="77"/>
      <c r="CI178" s="77"/>
      <c r="CJ178" s="77"/>
      <c r="CK178" s="77"/>
      <c r="CL178" s="77"/>
      <c r="CM178" s="77"/>
      <c r="CN178" s="77"/>
      <c r="CO178" s="77"/>
      <c r="CP178" s="77"/>
      <c r="CQ178" s="77"/>
      <c r="CR178" s="77"/>
      <c r="CS178" s="77"/>
      <c r="CT178" s="77"/>
      <c r="CU178" s="77"/>
      <c r="CV178" s="77"/>
      <c r="CW178" s="77"/>
      <c r="CX178" s="77"/>
      <c r="CY178" s="77"/>
      <c r="CZ178" s="77"/>
      <c r="DA178" s="77"/>
      <c r="DB178" s="77"/>
      <c r="DC178" s="77"/>
      <c r="DD178" s="77"/>
      <c r="DE178" s="77"/>
      <c r="DF178" s="77"/>
      <c r="DG178" s="77"/>
      <c r="DH178" s="77"/>
      <c r="DI178" s="77"/>
      <c r="DJ178" s="77"/>
      <c r="DK178" s="77"/>
      <c r="DL178" s="77"/>
      <c r="DM178" s="77"/>
      <c r="DN178" s="77"/>
      <c r="DO178" s="77"/>
      <c r="DP178" s="77"/>
      <c r="DQ178" s="77"/>
      <c r="DR178" s="77"/>
      <c r="DS178" s="77"/>
      <c r="DT178" s="77"/>
      <c r="DU178" s="77"/>
      <c r="DV178" s="77"/>
      <c r="DW178" s="77"/>
      <c r="DX178" s="77"/>
      <c r="DY178" s="77"/>
      <c r="DZ178" s="77"/>
      <c r="EA178" s="77"/>
      <c r="EB178" s="77"/>
      <c r="EC178" s="77"/>
      <c r="ED178" s="77"/>
      <c r="EE178" s="77"/>
      <c r="EF178" s="77"/>
      <c r="EG178" s="77"/>
      <c r="EH178" s="77"/>
      <c r="EI178" s="77"/>
      <c r="EJ178" s="77"/>
      <c r="EK178" s="77"/>
      <c r="EL178" s="77"/>
      <c r="EM178" s="77"/>
      <c r="EN178" s="77"/>
      <c r="EO178" s="77"/>
      <c r="EP178" s="77"/>
      <c r="EQ178" s="77"/>
      <c r="ER178" s="77"/>
      <c r="ES178" s="77"/>
      <c r="ET178" s="77"/>
      <c r="EU178" s="77"/>
      <c r="EV178" s="77"/>
      <c r="EW178" s="77"/>
      <c r="EX178" s="77"/>
      <c r="EY178" s="77"/>
      <c r="EZ178" s="77"/>
      <c r="FA178" s="77"/>
      <c r="FB178" s="77"/>
      <c r="FC178" s="77"/>
      <c r="FD178" s="77"/>
      <c r="FE178" s="77"/>
      <c r="FF178" s="77"/>
      <c r="FG178" s="77"/>
      <c r="FH178" s="77"/>
      <c r="FI178" s="77"/>
      <c r="FJ178" s="77"/>
      <c r="FK178" s="77"/>
      <c r="FL178" s="77"/>
      <c r="FM178" s="77"/>
      <c r="FN178" s="77"/>
      <c r="FO178" s="77"/>
      <c r="FP178" s="77"/>
      <c r="FQ178" s="77"/>
      <c r="FR178" s="77"/>
      <c r="FS178" s="77"/>
      <c r="FT178" s="77"/>
      <c r="FU178" s="77"/>
      <c r="FV178" s="77"/>
      <c r="FW178" s="77"/>
      <c r="FX178" s="77"/>
      <c r="FY178" s="77"/>
      <c r="FZ178" s="77"/>
      <c r="GA178" s="77"/>
      <c r="GB178" s="77"/>
      <c r="GC178" s="77"/>
      <c r="GD178" s="77"/>
      <c r="GE178" s="77"/>
      <c r="GF178" s="77"/>
      <c r="GG178" s="77"/>
      <c r="GH178" s="77"/>
      <c r="GI178" s="77"/>
      <c r="GJ178" s="77"/>
      <c r="GK178" s="77"/>
      <c r="GL178" s="77"/>
      <c r="GM178" s="77"/>
      <c r="GN178" s="77"/>
      <c r="GO178" s="77"/>
      <c r="GP178" s="77"/>
      <c r="GQ178" s="77"/>
      <c r="GR178" s="77"/>
      <c r="GS178" s="77"/>
      <c r="GT178" s="77"/>
      <c r="GU178" s="77"/>
      <c r="GV178" s="77"/>
      <c r="GW178" s="77"/>
      <c r="GX178" s="77"/>
      <c r="GY178" s="77"/>
      <c r="GZ178" s="77"/>
      <c r="HA178" s="77"/>
      <c r="HB178" s="77"/>
      <c r="HC178" s="77"/>
      <c r="HD178" s="77"/>
      <c r="HE178" s="77"/>
      <c r="HF178" s="77"/>
      <c r="HG178" s="77"/>
      <c r="HH178" s="77"/>
      <c r="HI178" s="77"/>
      <c r="HJ178" s="77"/>
      <c r="HK178" s="77"/>
      <c r="HL178" s="77"/>
      <c r="HM178" s="77"/>
      <c r="HN178" s="77"/>
      <c r="HO178" s="77"/>
      <c r="HP178" s="77"/>
      <c r="HQ178" s="77"/>
      <c r="HR178" s="77"/>
      <c r="HS178" s="77"/>
      <c r="HT178" s="77"/>
      <c r="HU178" s="77"/>
      <c r="HV178" s="77"/>
      <c r="HW178" s="77"/>
      <c r="HX178" s="77"/>
      <c r="HY178" s="77"/>
      <c r="HZ178" s="77"/>
      <c r="IA178" s="77"/>
      <c r="IB178" s="77"/>
      <c r="IC178" s="77"/>
      <c r="ID178" s="77"/>
      <c r="IE178" s="77"/>
      <c r="IF178" s="77"/>
      <c r="IG178" s="77"/>
      <c r="IH178" s="77"/>
      <c r="II178" s="77"/>
      <c r="IJ178" s="77"/>
      <c r="IK178" s="77"/>
      <c r="IL178" s="77"/>
      <c r="IM178" s="77"/>
    </row>
    <row r="179" spans="2:247" s="60" customFormat="1" ht="93" customHeight="1" thickBot="1" x14ac:dyDescent="0.25">
      <c r="B179" s="166"/>
      <c r="C179" s="167" t="s">
        <v>256</v>
      </c>
      <c r="D179" s="38">
        <v>281</v>
      </c>
      <c r="E179" s="39">
        <f t="shared" si="54"/>
        <v>224.8</v>
      </c>
      <c r="F179" s="39">
        <f t="shared" si="55"/>
        <v>210.75</v>
      </c>
      <c r="G179" s="39">
        <f t="shared" si="56"/>
        <v>196.7</v>
      </c>
      <c r="H179" s="39">
        <f t="shared" si="57"/>
        <v>182.65</v>
      </c>
      <c r="I179" s="40">
        <f t="shared" si="58"/>
        <v>168.6</v>
      </c>
      <c r="J179" s="144"/>
      <c r="K179" s="116"/>
      <c r="L179" s="3"/>
      <c r="M179" s="4">
        <f t="shared" si="48"/>
        <v>331.58</v>
      </c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</row>
    <row r="180" spans="2:247" s="60" customFormat="1" ht="93" customHeight="1" thickBot="1" x14ac:dyDescent="0.25">
      <c r="B180" s="166"/>
      <c r="C180" s="167" t="s">
        <v>257</v>
      </c>
      <c r="D180" s="38">
        <v>183</v>
      </c>
      <c r="E180" s="39">
        <f t="shared" si="54"/>
        <v>146.4</v>
      </c>
      <c r="F180" s="39">
        <f t="shared" si="55"/>
        <v>137.25</v>
      </c>
      <c r="G180" s="39">
        <f t="shared" si="56"/>
        <v>128.1</v>
      </c>
      <c r="H180" s="39">
        <f t="shared" si="57"/>
        <v>118.95</v>
      </c>
      <c r="I180" s="40">
        <f t="shared" si="58"/>
        <v>109.8</v>
      </c>
      <c r="J180" s="144"/>
      <c r="K180" s="116"/>
      <c r="L180" s="3"/>
      <c r="M180" s="4">
        <f t="shared" si="48"/>
        <v>215.94</v>
      </c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</row>
    <row r="181" spans="2:247" s="60" customFormat="1" ht="93" customHeight="1" thickBot="1" x14ac:dyDescent="0.25">
      <c r="B181" s="166"/>
      <c r="C181" s="167" t="s">
        <v>258</v>
      </c>
      <c r="D181" s="38">
        <v>221</v>
      </c>
      <c r="E181" s="39">
        <f t="shared" si="54"/>
        <v>176.8</v>
      </c>
      <c r="F181" s="39">
        <f t="shared" si="55"/>
        <v>165.75</v>
      </c>
      <c r="G181" s="39">
        <f t="shared" si="56"/>
        <v>154.69999999999999</v>
      </c>
      <c r="H181" s="39">
        <f t="shared" si="57"/>
        <v>143.65</v>
      </c>
      <c r="I181" s="40">
        <f t="shared" si="58"/>
        <v>132.6</v>
      </c>
      <c r="J181" s="144"/>
      <c r="K181" s="116"/>
      <c r="L181" s="3"/>
      <c r="M181" s="4">
        <f t="shared" si="48"/>
        <v>260.77999999999997</v>
      </c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</row>
    <row r="182" spans="2:247" s="60" customFormat="1" ht="93" customHeight="1" thickBot="1" x14ac:dyDescent="0.25">
      <c r="B182" s="166"/>
      <c r="C182" s="168" t="s">
        <v>259</v>
      </c>
      <c r="D182" s="35">
        <v>327</v>
      </c>
      <c r="E182" s="36">
        <f t="shared" si="54"/>
        <v>261.60000000000002</v>
      </c>
      <c r="F182" s="36">
        <f t="shared" si="55"/>
        <v>245.25</v>
      </c>
      <c r="G182" s="36">
        <f t="shared" si="56"/>
        <v>228.89999999999998</v>
      </c>
      <c r="H182" s="36">
        <f t="shared" si="57"/>
        <v>212.55</v>
      </c>
      <c r="I182" s="37">
        <f t="shared" si="58"/>
        <v>196.2</v>
      </c>
      <c r="J182" s="169"/>
      <c r="K182" s="120"/>
      <c r="L182" s="3"/>
      <c r="M182" s="4">
        <f t="shared" si="48"/>
        <v>385.86</v>
      </c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</row>
    <row r="183" spans="2:247" s="60" customFormat="1" ht="93" customHeight="1" thickBot="1" x14ac:dyDescent="0.25">
      <c r="B183" s="166"/>
      <c r="C183" s="167" t="s">
        <v>260</v>
      </c>
      <c r="D183" s="38">
        <v>219</v>
      </c>
      <c r="E183" s="39">
        <f t="shared" si="54"/>
        <v>175.20000000000002</v>
      </c>
      <c r="F183" s="39">
        <f t="shared" si="55"/>
        <v>164.25</v>
      </c>
      <c r="G183" s="39">
        <f t="shared" si="56"/>
        <v>153.29999999999998</v>
      </c>
      <c r="H183" s="39">
        <f t="shared" si="57"/>
        <v>142.35</v>
      </c>
      <c r="I183" s="40">
        <f t="shared" si="58"/>
        <v>131.4</v>
      </c>
      <c r="J183" s="144"/>
      <c r="K183" s="116"/>
      <c r="L183" s="3"/>
      <c r="M183" s="4">
        <f t="shared" si="48"/>
        <v>258.42</v>
      </c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</row>
    <row r="184" spans="2:247" s="60" customFormat="1" ht="93" customHeight="1" thickBot="1" x14ac:dyDescent="0.25">
      <c r="B184" s="166"/>
      <c r="C184" s="168" t="s">
        <v>261</v>
      </c>
      <c r="D184" s="35">
        <v>250</v>
      </c>
      <c r="E184" s="36">
        <f t="shared" si="54"/>
        <v>200</v>
      </c>
      <c r="F184" s="36">
        <f t="shared" si="55"/>
        <v>187.5</v>
      </c>
      <c r="G184" s="36">
        <f t="shared" si="56"/>
        <v>175</v>
      </c>
      <c r="H184" s="36">
        <f t="shared" si="57"/>
        <v>162.5</v>
      </c>
      <c r="I184" s="37">
        <f t="shared" si="58"/>
        <v>150</v>
      </c>
      <c r="J184" s="169"/>
      <c r="K184" s="120"/>
      <c r="L184" s="3"/>
      <c r="M184" s="4">
        <f t="shared" si="48"/>
        <v>295</v>
      </c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</row>
    <row r="185" spans="2:247" s="60" customFormat="1" ht="93" customHeight="1" thickBot="1" x14ac:dyDescent="0.25">
      <c r="B185" s="166"/>
      <c r="C185" s="167" t="s">
        <v>262</v>
      </c>
      <c r="D185" s="38">
        <v>250</v>
      </c>
      <c r="E185" s="39">
        <f t="shared" si="54"/>
        <v>200</v>
      </c>
      <c r="F185" s="39">
        <f t="shared" si="55"/>
        <v>187.5</v>
      </c>
      <c r="G185" s="39">
        <f t="shared" si="56"/>
        <v>175</v>
      </c>
      <c r="H185" s="39">
        <f t="shared" si="57"/>
        <v>162.5</v>
      </c>
      <c r="I185" s="40">
        <f t="shared" si="58"/>
        <v>150</v>
      </c>
      <c r="J185" s="144"/>
      <c r="K185" s="116"/>
      <c r="L185" s="3"/>
      <c r="M185" s="4">
        <f t="shared" si="48"/>
        <v>295</v>
      </c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</row>
    <row r="186" spans="2:247" s="60" customFormat="1" ht="93" customHeight="1" thickBot="1" x14ac:dyDescent="0.25">
      <c r="B186" s="166"/>
      <c r="C186" s="168" t="s">
        <v>263</v>
      </c>
      <c r="D186" s="35">
        <v>285</v>
      </c>
      <c r="E186" s="36">
        <f t="shared" si="54"/>
        <v>228</v>
      </c>
      <c r="F186" s="36">
        <f t="shared" si="55"/>
        <v>213.75</v>
      </c>
      <c r="G186" s="36">
        <f t="shared" si="56"/>
        <v>199.5</v>
      </c>
      <c r="H186" s="36">
        <f t="shared" si="57"/>
        <v>185.25</v>
      </c>
      <c r="I186" s="37">
        <f t="shared" si="58"/>
        <v>171</v>
      </c>
      <c r="J186" s="169"/>
      <c r="K186" s="120"/>
      <c r="L186" s="3"/>
      <c r="M186" s="4">
        <f t="shared" si="48"/>
        <v>336.3</v>
      </c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</row>
    <row r="187" spans="2:247" s="60" customFormat="1" ht="93" customHeight="1" thickBot="1" x14ac:dyDescent="0.25">
      <c r="B187" s="166"/>
      <c r="C187" s="167" t="s">
        <v>264</v>
      </c>
      <c r="D187" s="38">
        <v>246</v>
      </c>
      <c r="E187" s="39">
        <f t="shared" si="54"/>
        <v>196.8</v>
      </c>
      <c r="F187" s="39">
        <f t="shared" si="55"/>
        <v>184.5</v>
      </c>
      <c r="G187" s="39">
        <f t="shared" si="56"/>
        <v>172.2</v>
      </c>
      <c r="H187" s="39">
        <f t="shared" si="57"/>
        <v>159.9</v>
      </c>
      <c r="I187" s="40">
        <f t="shared" si="58"/>
        <v>147.6</v>
      </c>
      <c r="J187" s="144"/>
      <c r="K187" s="116"/>
      <c r="L187" s="3"/>
      <c r="M187" s="4">
        <f t="shared" si="48"/>
        <v>290.27999999999997</v>
      </c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</row>
    <row r="188" spans="2:247" s="60" customFormat="1" ht="93" customHeight="1" thickBot="1" x14ac:dyDescent="0.25">
      <c r="B188" s="166"/>
      <c r="C188" s="168" t="s">
        <v>265</v>
      </c>
      <c r="D188" s="35">
        <v>271</v>
      </c>
      <c r="E188" s="36">
        <f t="shared" si="54"/>
        <v>216.8</v>
      </c>
      <c r="F188" s="36">
        <f t="shared" si="55"/>
        <v>203.25</v>
      </c>
      <c r="G188" s="36">
        <f t="shared" si="56"/>
        <v>189.7</v>
      </c>
      <c r="H188" s="36">
        <f t="shared" si="57"/>
        <v>176.15</v>
      </c>
      <c r="I188" s="37">
        <f t="shared" si="58"/>
        <v>162.6</v>
      </c>
      <c r="J188" s="169"/>
      <c r="K188" s="120"/>
      <c r="L188" s="3"/>
      <c r="M188" s="4">
        <f t="shared" si="48"/>
        <v>319.77999999999997</v>
      </c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</row>
    <row r="189" spans="2:247" s="60" customFormat="1" ht="93" customHeight="1" thickBot="1" x14ac:dyDescent="0.25">
      <c r="B189" s="166"/>
      <c r="C189" s="167" t="s">
        <v>266</v>
      </c>
      <c r="D189" s="38">
        <v>393</v>
      </c>
      <c r="E189" s="39">
        <f t="shared" si="54"/>
        <v>314.40000000000003</v>
      </c>
      <c r="F189" s="39">
        <f t="shared" si="55"/>
        <v>294.75</v>
      </c>
      <c r="G189" s="39">
        <f t="shared" si="56"/>
        <v>275.09999999999997</v>
      </c>
      <c r="H189" s="39">
        <f t="shared" si="57"/>
        <v>255.45000000000002</v>
      </c>
      <c r="I189" s="40">
        <f t="shared" si="58"/>
        <v>235.79999999999998</v>
      </c>
      <c r="J189" s="144"/>
      <c r="K189" s="116"/>
      <c r="L189" s="3"/>
      <c r="M189" s="4">
        <f t="shared" si="48"/>
        <v>463.74</v>
      </c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</row>
    <row r="190" spans="2:247" s="60" customFormat="1" ht="93" customHeight="1" thickBot="1" x14ac:dyDescent="0.25">
      <c r="B190" s="166"/>
      <c r="C190" s="168" t="s">
        <v>267</v>
      </c>
      <c r="D190" s="35">
        <v>228</v>
      </c>
      <c r="E190" s="36">
        <f t="shared" si="54"/>
        <v>182.4</v>
      </c>
      <c r="F190" s="36">
        <f t="shared" si="55"/>
        <v>171</v>
      </c>
      <c r="G190" s="36">
        <f t="shared" si="56"/>
        <v>159.6</v>
      </c>
      <c r="H190" s="36">
        <f t="shared" si="57"/>
        <v>148.20000000000002</v>
      </c>
      <c r="I190" s="37">
        <f t="shared" si="58"/>
        <v>136.79999999999998</v>
      </c>
      <c r="J190" s="169"/>
      <c r="K190" s="120"/>
      <c r="L190" s="3"/>
      <c r="M190" s="4">
        <f t="shared" si="48"/>
        <v>269.04000000000002</v>
      </c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</row>
    <row r="191" spans="2:247" s="60" customFormat="1" ht="93" customHeight="1" thickBot="1" x14ac:dyDescent="0.25">
      <c r="B191" s="166"/>
      <c r="C191" s="167" t="s">
        <v>268</v>
      </c>
      <c r="D191" s="38">
        <v>270</v>
      </c>
      <c r="E191" s="39">
        <f t="shared" si="54"/>
        <v>216</v>
      </c>
      <c r="F191" s="39">
        <f t="shared" si="55"/>
        <v>202.5</v>
      </c>
      <c r="G191" s="39">
        <f t="shared" si="56"/>
        <v>189</v>
      </c>
      <c r="H191" s="39">
        <f t="shared" si="57"/>
        <v>175.5</v>
      </c>
      <c r="I191" s="40">
        <f t="shared" si="58"/>
        <v>162</v>
      </c>
      <c r="J191" s="144"/>
      <c r="K191" s="116"/>
      <c r="L191" s="3"/>
      <c r="M191" s="4">
        <f t="shared" si="48"/>
        <v>318.60000000000002</v>
      </c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</row>
    <row r="192" spans="2:247" s="60" customFormat="1" ht="93" customHeight="1" thickBot="1" x14ac:dyDescent="0.25">
      <c r="B192" s="166"/>
      <c r="C192" s="168" t="s">
        <v>269</v>
      </c>
      <c r="D192" s="35">
        <v>267</v>
      </c>
      <c r="E192" s="36">
        <f t="shared" si="54"/>
        <v>213.60000000000002</v>
      </c>
      <c r="F192" s="36">
        <f t="shared" si="55"/>
        <v>200.25</v>
      </c>
      <c r="G192" s="36">
        <f t="shared" si="56"/>
        <v>186.89999999999998</v>
      </c>
      <c r="H192" s="36">
        <f t="shared" si="57"/>
        <v>173.55</v>
      </c>
      <c r="I192" s="37">
        <f t="shared" si="58"/>
        <v>160.19999999999999</v>
      </c>
      <c r="J192" s="169"/>
      <c r="K192" s="120"/>
      <c r="L192" s="3"/>
      <c r="M192" s="4">
        <f t="shared" si="48"/>
        <v>315.06</v>
      </c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</row>
    <row r="193" spans="2:247" s="60" customFormat="1" ht="93" customHeight="1" thickBot="1" x14ac:dyDescent="0.25">
      <c r="B193" s="166"/>
      <c r="C193" s="167" t="s">
        <v>270</v>
      </c>
      <c r="D193" s="38">
        <v>266</v>
      </c>
      <c r="E193" s="39">
        <f t="shared" si="54"/>
        <v>212.8</v>
      </c>
      <c r="F193" s="39">
        <f t="shared" si="55"/>
        <v>199.5</v>
      </c>
      <c r="G193" s="39">
        <f t="shared" si="56"/>
        <v>186.2</v>
      </c>
      <c r="H193" s="39">
        <f t="shared" si="57"/>
        <v>172.9</v>
      </c>
      <c r="I193" s="40">
        <f t="shared" si="58"/>
        <v>159.6</v>
      </c>
      <c r="J193" s="144"/>
      <c r="K193" s="116"/>
      <c r="L193" s="3"/>
      <c r="M193" s="4">
        <f t="shared" si="48"/>
        <v>313.88</v>
      </c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</row>
    <row r="194" spans="2:247" s="60" customFormat="1" ht="93" customHeight="1" thickBot="1" x14ac:dyDescent="0.25">
      <c r="B194" s="166"/>
      <c r="C194" s="168" t="s">
        <v>271</v>
      </c>
      <c r="D194" s="35">
        <v>472</v>
      </c>
      <c r="E194" s="36">
        <f t="shared" si="54"/>
        <v>377.6</v>
      </c>
      <c r="F194" s="36">
        <f t="shared" si="55"/>
        <v>354</v>
      </c>
      <c r="G194" s="36">
        <f t="shared" si="56"/>
        <v>330.4</v>
      </c>
      <c r="H194" s="36">
        <f t="shared" si="57"/>
        <v>306.8</v>
      </c>
      <c r="I194" s="37">
        <f t="shared" si="58"/>
        <v>283.2</v>
      </c>
      <c r="J194" s="169"/>
      <c r="K194" s="120"/>
      <c r="L194" s="3"/>
      <c r="M194" s="4">
        <f t="shared" si="48"/>
        <v>556.96</v>
      </c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</row>
    <row r="195" spans="2:247" s="60" customFormat="1" ht="93" customHeight="1" thickBot="1" x14ac:dyDescent="0.25">
      <c r="B195" s="166"/>
      <c r="C195" s="167" t="s">
        <v>272</v>
      </c>
      <c r="D195" s="38">
        <v>289</v>
      </c>
      <c r="E195" s="39">
        <f t="shared" si="54"/>
        <v>231.20000000000002</v>
      </c>
      <c r="F195" s="39">
        <f t="shared" si="55"/>
        <v>216.75</v>
      </c>
      <c r="G195" s="39">
        <f t="shared" si="56"/>
        <v>202.29999999999998</v>
      </c>
      <c r="H195" s="39">
        <f t="shared" si="57"/>
        <v>187.85</v>
      </c>
      <c r="I195" s="40">
        <f t="shared" si="58"/>
        <v>173.4</v>
      </c>
      <c r="J195" s="144"/>
      <c r="K195" s="116"/>
      <c r="L195" s="3"/>
      <c r="M195" s="4">
        <f t="shared" si="48"/>
        <v>341.02</v>
      </c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</row>
    <row r="196" spans="2:247" s="60" customFormat="1" ht="93" customHeight="1" thickBot="1" x14ac:dyDescent="0.25">
      <c r="B196" s="166"/>
      <c r="C196" s="168" t="s">
        <v>273</v>
      </c>
      <c r="D196" s="35">
        <v>247</v>
      </c>
      <c r="E196" s="36">
        <f t="shared" si="54"/>
        <v>197.60000000000002</v>
      </c>
      <c r="F196" s="36">
        <f t="shared" si="55"/>
        <v>185.25</v>
      </c>
      <c r="G196" s="36">
        <f t="shared" si="56"/>
        <v>172.89999999999998</v>
      </c>
      <c r="H196" s="36">
        <f t="shared" si="57"/>
        <v>160.55000000000001</v>
      </c>
      <c r="I196" s="37">
        <f t="shared" si="58"/>
        <v>148.19999999999999</v>
      </c>
      <c r="J196" s="169"/>
      <c r="K196" s="120"/>
      <c r="L196" s="3"/>
      <c r="M196" s="4">
        <f t="shared" si="48"/>
        <v>291.45999999999998</v>
      </c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</row>
    <row r="197" spans="2:247" s="60" customFormat="1" ht="93" customHeight="1" thickBot="1" x14ac:dyDescent="0.25">
      <c r="B197" s="166"/>
      <c r="C197" s="167" t="s">
        <v>274</v>
      </c>
      <c r="D197" s="38">
        <v>442</v>
      </c>
      <c r="E197" s="39">
        <f t="shared" si="54"/>
        <v>353.6</v>
      </c>
      <c r="F197" s="39">
        <f t="shared" si="55"/>
        <v>331.5</v>
      </c>
      <c r="G197" s="39">
        <f t="shared" si="56"/>
        <v>309.39999999999998</v>
      </c>
      <c r="H197" s="39">
        <f t="shared" si="57"/>
        <v>287.3</v>
      </c>
      <c r="I197" s="40">
        <f t="shared" si="58"/>
        <v>265.2</v>
      </c>
      <c r="J197" s="144"/>
      <c r="K197" s="116"/>
      <c r="L197" s="3"/>
      <c r="M197" s="4">
        <f t="shared" si="48"/>
        <v>521.55999999999995</v>
      </c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</row>
    <row r="198" spans="2:247" s="60" customFormat="1" ht="93" customHeight="1" thickBot="1" x14ac:dyDescent="0.25">
      <c r="B198" s="166"/>
      <c r="C198" s="168" t="s">
        <v>275</v>
      </c>
      <c r="D198" s="35">
        <v>127</v>
      </c>
      <c r="E198" s="36">
        <f t="shared" si="54"/>
        <v>101.60000000000001</v>
      </c>
      <c r="F198" s="36">
        <f t="shared" si="55"/>
        <v>95.25</v>
      </c>
      <c r="G198" s="36">
        <f t="shared" si="56"/>
        <v>88.899999999999991</v>
      </c>
      <c r="H198" s="36">
        <f t="shared" si="57"/>
        <v>82.55</v>
      </c>
      <c r="I198" s="37">
        <f t="shared" si="58"/>
        <v>76.2</v>
      </c>
      <c r="J198" s="169"/>
      <c r="K198" s="120"/>
      <c r="L198" s="3"/>
      <c r="M198" s="4">
        <f t="shared" si="48"/>
        <v>149.86000000000001</v>
      </c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</row>
    <row r="199" spans="2:247" s="60" customFormat="1" ht="93" customHeight="1" thickBot="1" x14ac:dyDescent="0.25">
      <c r="B199" s="166"/>
      <c r="C199" s="167" t="s">
        <v>276</v>
      </c>
      <c r="D199" s="38">
        <v>160</v>
      </c>
      <c r="E199" s="39">
        <f t="shared" si="54"/>
        <v>128</v>
      </c>
      <c r="F199" s="39">
        <f t="shared" si="55"/>
        <v>120</v>
      </c>
      <c r="G199" s="39">
        <f t="shared" si="56"/>
        <v>112</v>
      </c>
      <c r="H199" s="39">
        <f t="shared" si="57"/>
        <v>104</v>
      </c>
      <c r="I199" s="40">
        <f t="shared" si="58"/>
        <v>96</v>
      </c>
      <c r="J199" s="144"/>
      <c r="K199" s="116"/>
      <c r="L199" s="3"/>
      <c r="M199" s="4">
        <f t="shared" si="48"/>
        <v>188.8</v>
      </c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</row>
    <row r="200" spans="2:247" s="60" customFormat="1" ht="93" customHeight="1" thickBot="1" x14ac:dyDescent="0.25">
      <c r="B200" s="166"/>
      <c r="C200" s="168" t="s">
        <v>277</v>
      </c>
      <c r="D200" s="35">
        <v>153</v>
      </c>
      <c r="E200" s="36">
        <f t="shared" si="54"/>
        <v>122.4</v>
      </c>
      <c r="F200" s="36">
        <f t="shared" si="55"/>
        <v>114.75</v>
      </c>
      <c r="G200" s="36">
        <f t="shared" si="56"/>
        <v>107.1</v>
      </c>
      <c r="H200" s="36">
        <f t="shared" si="57"/>
        <v>99.45</v>
      </c>
      <c r="I200" s="37">
        <f t="shared" si="58"/>
        <v>91.8</v>
      </c>
      <c r="J200" s="169"/>
      <c r="K200" s="120"/>
      <c r="L200" s="3"/>
      <c r="M200" s="4">
        <f t="shared" si="48"/>
        <v>180.54</v>
      </c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</row>
    <row r="201" spans="2:247" s="60" customFormat="1" ht="93" customHeight="1" thickBot="1" x14ac:dyDescent="0.25">
      <c r="B201" s="166"/>
      <c r="C201" s="167" t="s">
        <v>278</v>
      </c>
      <c r="D201" s="38">
        <v>562</v>
      </c>
      <c r="E201" s="39">
        <f t="shared" si="54"/>
        <v>449.6</v>
      </c>
      <c r="F201" s="39">
        <f t="shared" si="55"/>
        <v>421.5</v>
      </c>
      <c r="G201" s="39">
        <f t="shared" si="56"/>
        <v>393.4</v>
      </c>
      <c r="H201" s="39">
        <f t="shared" si="57"/>
        <v>365.3</v>
      </c>
      <c r="I201" s="40">
        <f t="shared" si="58"/>
        <v>337.2</v>
      </c>
      <c r="J201" s="144"/>
      <c r="K201" s="116"/>
      <c r="L201" s="3"/>
      <c r="M201" s="4">
        <f t="shared" si="48"/>
        <v>663.16</v>
      </c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</row>
    <row r="202" spans="2:247" s="60" customFormat="1" ht="93" customHeight="1" thickBot="1" x14ac:dyDescent="0.25">
      <c r="B202" s="166"/>
      <c r="C202" s="168" t="s">
        <v>279</v>
      </c>
      <c r="D202" s="35">
        <v>435</v>
      </c>
      <c r="E202" s="36">
        <f t="shared" si="54"/>
        <v>348</v>
      </c>
      <c r="F202" s="36">
        <f t="shared" si="55"/>
        <v>326.25</v>
      </c>
      <c r="G202" s="36">
        <f t="shared" si="56"/>
        <v>304.5</v>
      </c>
      <c r="H202" s="36">
        <f t="shared" si="57"/>
        <v>282.75</v>
      </c>
      <c r="I202" s="37">
        <f t="shared" si="58"/>
        <v>261</v>
      </c>
      <c r="J202" s="169"/>
      <c r="K202" s="120"/>
      <c r="L202" s="3"/>
      <c r="M202" s="4">
        <f t="shared" si="48"/>
        <v>513.29999999999995</v>
      </c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</row>
    <row r="203" spans="2:247" s="60" customFormat="1" ht="93" customHeight="1" thickBot="1" x14ac:dyDescent="0.25">
      <c r="B203" s="166"/>
      <c r="C203" s="167" t="s">
        <v>280</v>
      </c>
      <c r="D203" s="38">
        <v>468</v>
      </c>
      <c r="E203" s="39">
        <f t="shared" si="54"/>
        <v>374.40000000000003</v>
      </c>
      <c r="F203" s="39">
        <f t="shared" si="55"/>
        <v>351</v>
      </c>
      <c r="G203" s="39">
        <f t="shared" si="56"/>
        <v>327.59999999999997</v>
      </c>
      <c r="H203" s="39">
        <f t="shared" si="57"/>
        <v>304.2</v>
      </c>
      <c r="I203" s="40">
        <f t="shared" si="58"/>
        <v>280.8</v>
      </c>
      <c r="J203" s="144"/>
      <c r="K203" s="116"/>
      <c r="L203" s="3"/>
      <c r="M203" s="4">
        <f t="shared" si="48"/>
        <v>552.24</v>
      </c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</row>
    <row r="204" spans="2:247" s="60" customFormat="1" ht="93" customHeight="1" thickBot="1" x14ac:dyDescent="0.25">
      <c r="B204" s="166"/>
      <c r="C204" s="168" t="s">
        <v>281</v>
      </c>
      <c r="D204" s="35">
        <v>267</v>
      </c>
      <c r="E204" s="36">
        <f t="shared" si="54"/>
        <v>213.60000000000002</v>
      </c>
      <c r="F204" s="36">
        <f t="shared" si="55"/>
        <v>200.25</v>
      </c>
      <c r="G204" s="36">
        <f t="shared" si="56"/>
        <v>186.89999999999998</v>
      </c>
      <c r="H204" s="36">
        <f t="shared" si="57"/>
        <v>173.55</v>
      </c>
      <c r="I204" s="37">
        <f t="shared" si="58"/>
        <v>160.19999999999999</v>
      </c>
      <c r="J204" s="169"/>
      <c r="K204" s="120"/>
      <c r="L204" s="3"/>
      <c r="M204" s="4">
        <f t="shared" si="48"/>
        <v>315.06</v>
      </c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</row>
    <row r="205" spans="2:247" s="60" customFormat="1" ht="93" customHeight="1" thickBot="1" x14ac:dyDescent="0.25">
      <c r="B205" s="166"/>
      <c r="C205" s="167" t="s">
        <v>282</v>
      </c>
      <c r="D205" s="38">
        <v>393</v>
      </c>
      <c r="E205" s="39">
        <f t="shared" si="54"/>
        <v>314.40000000000003</v>
      </c>
      <c r="F205" s="39">
        <f t="shared" si="55"/>
        <v>294.75</v>
      </c>
      <c r="G205" s="39">
        <f t="shared" si="56"/>
        <v>275.09999999999997</v>
      </c>
      <c r="H205" s="39">
        <f t="shared" si="57"/>
        <v>255.45000000000002</v>
      </c>
      <c r="I205" s="40">
        <f t="shared" si="58"/>
        <v>235.79999999999998</v>
      </c>
      <c r="J205" s="144"/>
      <c r="K205" s="116"/>
      <c r="L205" s="3"/>
      <c r="M205" s="4">
        <f t="shared" si="48"/>
        <v>463.74</v>
      </c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</row>
    <row r="206" spans="2:247" s="60" customFormat="1" ht="93" customHeight="1" thickBot="1" x14ac:dyDescent="0.25">
      <c r="B206" s="166"/>
      <c r="C206" s="168" t="s">
        <v>283</v>
      </c>
      <c r="D206" s="35">
        <v>370</v>
      </c>
      <c r="E206" s="36">
        <f t="shared" si="54"/>
        <v>296</v>
      </c>
      <c r="F206" s="36">
        <f t="shared" si="55"/>
        <v>277.5</v>
      </c>
      <c r="G206" s="36">
        <f t="shared" si="56"/>
        <v>259</v>
      </c>
      <c r="H206" s="36">
        <f t="shared" si="57"/>
        <v>240.5</v>
      </c>
      <c r="I206" s="37">
        <f t="shared" si="58"/>
        <v>222</v>
      </c>
      <c r="J206" s="169"/>
      <c r="K206" s="120"/>
      <c r="L206" s="3"/>
      <c r="M206" s="4">
        <f t="shared" si="48"/>
        <v>436.6</v>
      </c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</row>
    <row r="207" spans="2:247" s="60" customFormat="1" ht="93" customHeight="1" thickBot="1" x14ac:dyDescent="0.25">
      <c r="B207" s="166"/>
      <c r="C207" s="167" t="s">
        <v>284</v>
      </c>
      <c r="D207" s="38">
        <v>345</v>
      </c>
      <c r="E207" s="39">
        <f t="shared" si="54"/>
        <v>276</v>
      </c>
      <c r="F207" s="39">
        <f t="shared" si="55"/>
        <v>258.75</v>
      </c>
      <c r="G207" s="39">
        <f t="shared" si="56"/>
        <v>241.49999999999997</v>
      </c>
      <c r="H207" s="39">
        <f t="shared" si="57"/>
        <v>224.25</v>
      </c>
      <c r="I207" s="40">
        <f t="shared" si="58"/>
        <v>207</v>
      </c>
      <c r="J207" s="144"/>
      <c r="K207" s="116"/>
      <c r="L207" s="3"/>
      <c r="M207" s="4">
        <f t="shared" si="48"/>
        <v>407.1</v>
      </c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</row>
    <row r="208" spans="2:247" s="78" customFormat="1" ht="25.5" customHeight="1" thickBot="1" x14ac:dyDescent="0.3">
      <c r="B208" s="479" t="s">
        <v>474</v>
      </c>
      <c r="C208" s="480"/>
      <c r="D208" s="480"/>
      <c r="E208" s="480"/>
      <c r="F208" s="480"/>
      <c r="G208" s="480"/>
      <c r="H208" s="480"/>
      <c r="I208" s="480"/>
      <c r="J208" s="480"/>
      <c r="K208" s="481"/>
      <c r="L208" s="125"/>
      <c r="M208" s="75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77"/>
      <c r="BE208" s="77"/>
      <c r="BF208" s="77"/>
      <c r="BG208" s="77"/>
      <c r="BH208" s="77"/>
      <c r="BI208" s="77"/>
      <c r="BJ208" s="77"/>
      <c r="BK208" s="77"/>
      <c r="BL208" s="77"/>
      <c r="BM208" s="77"/>
      <c r="BN208" s="77"/>
      <c r="BO208" s="77"/>
      <c r="BP208" s="77"/>
      <c r="BQ208" s="77"/>
      <c r="BR208" s="77"/>
      <c r="BS208" s="77"/>
      <c r="BT208" s="77"/>
      <c r="BU208" s="77"/>
      <c r="BV208" s="77"/>
      <c r="BW208" s="77"/>
      <c r="BX208" s="77"/>
      <c r="BY208" s="77"/>
      <c r="BZ208" s="77"/>
      <c r="CA208" s="77"/>
      <c r="CB208" s="77"/>
      <c r="CC208" s="77"/>
      <c r="CD208" s="77"/>
      <c r="CE208" s="77"/>
      <c r="CF208" s="77"/>
      <c r="CG208" s="77"/>
      <c r="CH208" s="77"/>
      <c r="CI208" s="77"/>
      <c r="CJ208" s="77"/>
      <c r="CK208" s="77"/>
      <c r="CL208" s="77"/>
      <c r="CM208" s="77"/>
      <c r="CN208" s="77"/>
      <c r="CO208" s="77"/>
      <c r="CP208" s="77"/>
      <c r="CQ208" s="77"/>
      <c r="CR208" s="77"/>
      <c r="CS208" s="77"/>
      <c r="CT208" s="77"/>
      <c r="CU208" s="77"/>
      <c r="CV208" s="77"/>
      <c r="CW208" s="77"/>
      <c r="CX208" s="77"/>
      <c r="CY208" s="77"/>
      <c r="CZ208" s="77"/>
      <c r="DA208" s="77"/>
      <c r="DB208" s="77"/>
      <c r="DC208" s="77"/>
      <c r="DD208" s="77"/>
      <c r="DE208" s="77"/>
      <c r="DF208" s="77"/>
      <c r="DG208" s="77"/>
      <c r="DH208" s="77"/>
      <c r="DI208" s="77"/>
      <c r="DJ208" s="77"/>
      <c r="DK208" s="77"/>
      <c r="DL208" s="77"/>
      <c r="DM208" s="77"/>
      <c r="DN208" s="77"/>
      <c r="DO208" s="77"/>
      <c r="DP208" s="77"/>
      <c r="DQ208" s="77"/>
      <c r="DR208" s="77"/>
      <c r="DS208" s="77"/>
      <c r="DT208" s="77"/>
      <c r="DU208" s="77"/>
      <c r="DV208" s="77"/>
      <c r="DW208" s="77"/>
      <c r="DX208" s="77"/>
      <c r="DY208" s="77"/>
      <c r="DZ208" s="77"/>
      <c r="EA208" s="77"/>
      <c r="EB208" s="77"/>
      <c r="EC208" s="77"/>
      <c r="ED208" s="77"/>
      <c r="EE208" s="77"/>
      <c r="EF208" s="77"/>
      <c r="EG208" s="77"/>
      <c r="EH208" s="77"/>
      <c r="EI208" s="77"/>
      <c r="EJ208" s="77"/>
      <c r="EK208" s="77"/>
      <c r="EL208" s="77"/>
      <c r="EM208" s="77"/>
      <c r="EN208" s="77"/>
      <c r="EO208" s="77"/>
      <c r="EP208" s="77"/>
      <c r="EQ208" s="77"/>
      <c r="ER208" s="77"/>
      <c r="ES208" s="77"/>
      <c r="ET208" s="77"/>
      <c r="EU208" s="77"/>
      <c r="EV208" s="77"/>
      <c r="EW208" s="77"/>
      <c r="EX208" s="77"/>
      <c r="EY208" s="77"/>
      <c r="EZ208" s="77"/>
      <c r="FA208" s="77"/>
      <c r="FB208" s="77"/>
      <c r="FC208" s="77"/>
      <c r="FD208" s="77"/>
      <c r="FE208" s="77"/>
      <c r="FF208" s="77"/>
      <c r="FG208" s="77"/>
      <c r="FH208" s="77"/>
      <c r="FI208" s="77"/>
      <c r="FJ208" s="77"/>
      <c r="FK208" s="77"/>
      <c r="FL208" s="77"/>
      <c r="FM208" s="77"/>
      <c r="FN208" s="77"/>
      <c r="FO208" s="77"/>
      <c r="FP208" s="77"/>
      <c r="FQ208" s="77"/>
      <c r="FR208" s="77"/>
      <c r="FS208" s="77"/>
      <c r="FT208" s="77"/>
      <c r="FU208" s="77"/>
      <c r="FV208" s="77"/>
      <c r="FW208" s="77"/>
      <c r="FX208" s="77"/>
      <c r="FY208" s="77"/>
      <c r="FZ208" s="77"/>
      <c r="GA208" s="77"/>
      <c r="GB208" s="77"/>
      <c r="GC208" s="77"/>
      <c r="GD208" s="77"/>
      <c r="GE208" s="77"/>
      <c r="GF208" s="77"/>
      <c r="GG208" s="77"/>
      <c r="GH208" s="77"/>
      <c r="GI208" s="77"/>
      <c r="GJ208" s="77"/>
      <c r="GK208" s="77"/>
      <c r="GL208" s="77"/>
      <c r="GM208" s="77"/>
      <c r="GN208" s="77"/>
      <c r="GO208" s="77"/>
      <c r="GP208" s="77"/>
      <c r="GQ208" s="77"/>
      <c r="GR208" s="77"/>
      <c r="GS208" s="77"/>
      <c r="GT208" s="77"/>
      <c r="GU208" s="77"/>
      <c r="GV208" s="77"/>
      <c r="GW208" s="77"/>
      <c r="GX208" s="77"/>
      <c r="GY208" s="77"/>
      <c r="GZ208" s="77"/>
      <c r="HA208" s="77"/>
      <c r="HB208" s="77"/>
      <c r="HC208" s="77"/>
      <c r="HD208" s="77"/>
      <c r="HE208" s="77"/>
      <c r="HF208" s="77"/>
      <c r="HG208" s="77"/>
      <c r="HH208" s="77"/>
      <c r="HI208" s="77"/>
      <c r="HJ208" s="77"/>
      <c r="HK208" s="77"/>
      <c r="HL208" s="77"/>
      <c r="HM208" s="77"/>
      <c r="HN208" s="77"/>
      <c r="HO208" s="77"/>
      <c r="HP208" s="77"/>
      <c r="HQ208" s="77"/>
      <c r="HR208" s="77"/>
      <c r="HS208" s="77"/>
      <c r="HT208" s="77"/>
      <c r="HU208" s="77"/>
      <c r="HV208" s="77"/>
      <c r="HW208" s="77"/>
      <c r="HX208" s="77"/>
      <c r="HY208" s="77"/>
      <c r="HZ208" s="77"/>
      <c r="IA208" s="77"/>
      <c r="IB208" s="77"/>
      <c r="IC208" s="77"/>
      <c r="ID208" s="77"/>
      <c r="IE208" s="77"/>
      <c r="IF208" s="77"/>
      <c r="IG208" s="77"/>
      <c r="IH208" s="77"/>
      <c r="II208" s="77"/>
      <c r="IJ208" s="77"/>
      <c r="IK208" s="77"/>
      <c r="IL208" s="77"/>
      <c r="IM208" s="77"/>
    </row>
    <row r="209" spans="2:247" s="60" customFormat="1" ht="93" customHeight="1" thickBot="1" x14ac:dyDescent="0.25">
      <c r="B209" s="113"/>
      <c r="C209" s="121" t="s">
        <v>199</v>
      </c>
      <c r="D209" s="38">
        <v>625</v>
      </c>
      <c r="E209" s="39">
        <f>D209*0.8</f>
        <v>500</v>
      </c>
      <c r="F209" s="39">
        <f t="shared" ref="F209:F219" si="69">D209*0.75</f>
        <v>468.75</v>
      </c>
      <c r="G209" s="39">
        <f>D209*0.7</f>
        <v>437.5</v>
      </c>
      <c r="H209" s="39">
        <f>D209*0.65</f>
        <v>406.25</v>
      </c>
      <c r="I209" s="40">
        <f>D209*0.6</f>
        <v>375</v>
      </c>
      <c r="J209" s="144">
        <v>10</v>
      </c>
      <c r="K209" s="116"/>
      <c r="L209" s="3"/>
      <c r="M209" s="4">
        <f t="shared" si="48"/>
        <v>737.5</v>
      </c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</row>
    <row r="210" spans="2:247" s="60" customFormat="1" ht="93" customHeight="1" thickBot="1" x14ac:dyDescent="0.25">
      <c r="B210" s="113"/>
      <c r="C210" s="118" t="s">
        <v>200</v>
      </c>
      <c r="D210" s="35">
        <v>625</v>
      </c>
      <c r="E210" s="36">
        <f t="shared" ref="E210:E231" si="70">D210*0.8</f>
        <v>500</v>
      </c>
      <c r="F210" s="36">
        <f t="shared" si="69"/>
        <v>468.75</v>
      </c>
      <c r="G210" s="36">
        <f t="shared" ref="G210:G231" si="71">D210*0.7</f>
        <v>437.5</v>
      </c>
      <c r="H210" s="36">
        <f t="shared" ref="H210:H231" si="72">D210*0.65</f>
        <v>406.25</v>
      </c>
      <c r="I210" s="37">
        <f t="shared" ref="I210:I231" si="73">D210*0.6</f>
        <v>375</v>
      </c>
      <c r="J210" s="169">
        <v>10</v>
      </c>
      <c r="K210" s="120"/>
      <c r="L210" s="3"/>
      <c r="M210" s="4">
        <f t="shared" si="48"/>
        <v>737.5</v>
      </c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</row>
    <row r="211" spans="2:247" s="60" customFormat="1" ht="93" customHeight="1" thickBot="1" x14ac:dyDescent="0.25">
      <c r="B211" s="113"/>
      <c r="C211" s="121" t="s">
        <v>285</v>
      </c>
      <c r="D211" s="38">
        <v>491</v>
      </c>
      <c r="E211" s="39">
        <f t="shared" si="70"/>
        <v>392.8</v>
      </c>
      <c r="F211" s="39">
        <f t="shared" si="69"/>
        <v>368.25</v>
      </c>
      <c r="G211" s="39">
        <f t="shared" si="71"/>
        <v>343.7</v>
      </c>
      <c r="H211" s="39">
        <f t="shared" si="72"/>
        <v>319.15000000000003</v>
      </c>
      <c r="I211" s="40">
        <f t="shared" si="73"/>
        <v>294.59999999999997</v>
      </c>
      <c r="J211" s="144">
        <v>20</v>
      </c>
      <c r="K211" s="116"/>
      <c r="L211" s="3"/>
      <c r="M211" s="4">
        <f t="shared" si="48"/>
        <v>579.38</v>
      </c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</row>
    <row r="212" spans="2:247" s="60" customFormat="1" ht="93" customHeight="1" thickBot="1" x14ac:dyDescent="0.25">
      <c r="B212" s="113"/>
      <c r="C212" s="118" t="s">
        <v>286</v>
      </c>
      <c r="D212" s="35">
        <v>426</v>
      </c>
      <c r="E212" s="36">
        <f t="shared" si="70"/>
        <v>340.8</v>
      </c>
      <c r="F212" s="36">
        <f t="shared" si="69"/>
        <v>319.5</v>
      </c>
      <c r="G212" s="36">
        <f t="shared" si="71"/>
        <v>298.2</v>
      </c>
      <c r="H212" s="36">
        <f t="shared" si="72"/>
        <v>276.90000000000003</v>
      </c>
      <c r="I212" s="37">
        <f t="shared" si="73"/>
        <v>255.6</v>
      </c>
      <c r="J212" s="169">
        <v>10</v>
      </c>
      <c r="K212" s="120"/>
      <c r="L212" s="3"/>
      <c r="M212" s="4">
        <f t="shared" si="48"/>
        <v>502.68</v>
      </c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</row>
    <row r="213" spans="2:247" s="60" customFormat="1" ht="93" customHeight="1" thickBot="1" x14ac:dyDescent="0.25">
      <c r="B213" s="113"/>
      <c r="C213" s="121" t="s">
        <v>287</v>
      </c>
      <c r="D213" s="38">
        <v>612</v>
      </c>
      <c r="E213" s="39">
        <f t="shared" si="70"/>
        <v>489.6</v>
      </c>
      <c r="F213" s="39">
        <f t="shared" si="69"/>
        <v>459</v>
      </c>
      <c r="G213" s="39">
        <f t="shared" si="71"/>
        <v>428.4</v>
      </c>
      <c r="H213" s="39">
        <f t="shared" si="72"/>
        <v>397.8</v>
      </c>
      <c r="I213" s="40">
        <f t="shared" si="73"/>
        <v>367.2</v>
      </c>
      <c r="J213" s="144">
        <v>10</v>
      </c>
      <c r="K213" s="116"/>
      <c r="L213" s="3"/>
      <c r="M213" s="4">
        <f t="shared" si="48"/>
        <v>722.16</v>
      </c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</row>
    <row r="214" spans="2:247" s="60" customFormat="1" ht="93" customHeight="1" thickBot="1" x14ac:dyDescent="0.25">
      <c r="B214" s="113"/>
      <c r="C214" s="118" t="s">
        <v>288</v>
      </c>
      <c r="D214" s="35">
        <v>612</v>
      </c>
      <c r="E214" s="36">
        <f t="shared" si="70"/>
        <v>489.6</v>
      </c>
      <c r="F214" s="36">
        <f t="shared" si="69"/>
        <v>459</v>
      </c>
      <c r="G214" s="36">
        <f t="shared" si="71"/>
        <v>428.4</v>
      </c>
      <c r="H214" s="36">
        <f t="shared" si="72"/>
        <v>397.8</v>
      </c>
      <c r="I214" s="37">
        <f t="shared" si="73"/>
        <v>367.2</v>
      </c>
      <c r="J214" s="169">
        <v>10</v>
      </c>
      <c r="K214" s="120"/>
      <c r="L214" s="3"/>
      <c r="M214" s="4">
        <f t="shared" si="48"/>
        <v>722.16</v>
      </c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</row>
    <row r="215" spans="2:247" s="60" customFormat="1" ht="93" customHeight="1" thickBot="1" x14ac:dyDescent="0.25">
      <c r="B215" s="113"/>
      <c r="C215" s="121" t="s">
        <v>289</v>
      </c>
      <c r="D215" s="38">
        <v>477</v>
      </c>
      <c r="E215" s="39">
        <f t="shared" si="70"/>
        <v>381.6</v>
      </c>
      <c r="F215" s="39">
        <f t="shared" si="69"/>
        <v>357.75</v>
      </c>
      <c r="G215" s="39">
        <f t="shared" si="71"/>
        <v>333.9</v>
      </c>
      <c r="H215" s="39">
        <f t="shared" si="72"/>
        <v>310.05</v>
      </c>
      <c r="I215" s="40">
        <f t="shared" si="73"/>
        <v>286.2</v>
      </c>
      <c r="J215" s="144">
        <v>20</v>
      </c>
      <c r="K215" s="116"/>
      <c r="L215" s="3"/>
      <c r="M215" s="4">
        <f t="shared" si="48"/>
        <v>562.86</v>
      </c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</row>
    <row r="216" spans="2:247" s="60" customFormat="1" ht="93" customHeight="1" thickBot="1" x14ac:dyDescent="0.25">
      <c r="B216" s="113"/>
      <c r="C216" s="118" t="s">
        <v>290</v>
      </c>
      <c r="D216" s="35">
        <v>405</v>
      </c>
      <c r="E216" s="36">
        <f t="shared" si="70"/>
        <v>324</v>
      </c>
      <c r="F216" s="36">
        <f t="shared" si="69"/>
        <v>303.75</v>
      </c>
      <c r="G216" s="36">
        <f t="shared" si="71"/>
        <v>283.5</v>
      </c>
      <c r="H216" s="36">
        <f t="shared" si="72"/>
        <v>263.25</v>
      </c>
      <c r="I216" s="37">
        <f t="shared" si="73"/>
        <v>243</v>
      </c>
      <c r="J216" s="169">
        <v>20</v>
      </c>
      <c r="K216" s="120"/>
      <c r="L216" s="3"/>
      <c r="M216" s="4">
        <f t="shared" si="48"/>
        <v>477.9</v>
      </c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</row>
    <row r="217" spans="2:247" s="60" customFormat="1" ht="93" customHeight="1" thickBot="1" x14ac:dyDescent="0.25">
      <c r="B217" s="113"/>
      <c r="C217" s="121" t="s">
        <v>291</v>
      </c>
      <c r="D217" s="38">
        <v>309</v>
      </c>
      <c r="E217" s="39">
        <f t="shared" si="70"/>
        <v>247.20000000000002</v>
      </c>
      <c r="F217" s="39">
        <f t="shared" si="69"/>
        <v>231.75</v>
      </c>
      <c r="G217" s="39">
        <f t="shared" si="71"/>
        <v>216.29999999999998</v>
      </c>
      <c r="H217" s="39">
        <f t="shared" si="72"/>
        <v>200.85</v>
      </c>
      <c r="I217" s="40">
        <f t="shared" si="73"/>
        <v>185.4</v>
      </c>
      <c r="J217" s="144">
        <v>30</v>
      </c>
      <c r="K217" s="116"/>
      <c r="L217" s="3"/>
      <c r="M217" s="4">
        <f t="shared" ref="M217:M280" si="74">D217+D217*18%</f>
        <v>364.62</v>
      </c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</row>
    <row r="218" spans="2:247" s="60" customFormat="1" ht="93" customHeight="1" thickBot="1" x14ac:dyDescent="0.25">
      <c r="B218" s="113"/>
      <c r="C218" s="118" t="s">
        <v>292</v>
      </c>
      <c r="D218" s="35">
        <v>337</v>
      </c>
      <c r="E218" s="36">
        <f t="shared" si="70"/>
        <v>269.60000000000002</v>
      </c>
      <c r="F218" s="36">
        <f t="shared" si="69"/>
        <v>252.75</v>
      </c>
      <c r="G218" s="36">
        <f t="shared" si="71"/>
        <v>235.89999999999998</v>
      </c>
      <c r="H218" s="36">
        <f t="shared" si="72"/>
        <v>219.05</v>
      </c>
      <c r="I218" s="37">
        <f t="shared" si="73"/>
        <v>202.2</v>
      </c>
      <c r="J218" s="169">
        <v>30</v>
      </c>
      <c r="K218" s="120"/>
      <c r="L218" s="3"/>
      <c r="M218" s="4">
        <f t="shared" si="74"/>
        <v>397.65999999999997</v>
      </c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</row>
    <row r="219" spans="2:247" s="60" customFormat="1" ht="93" customHeight="1" thickBot="1" x14ac:dyDescent="0.25">
      <c r="B219" s="113"/>
      <c r="C219" s="121" t="s">
        <v>293</v>
      </c>
      <c r="D219" s="38">
        <v>602</v>
      </c>
      <c r="E219" s="39">
        <f t="shared" si="70"/>
        <v>481.6</v>
      </c>
      <c r="F219" s="39">
        <f t="shared" si="69"/>
        <v>451.5</v>
      </c>
      <c r="G219" s="39">
        <f t="shared" si="71"/>
        <v>421.4</v>
      </c>
      <c r="H219" s="39">
        <f t="shared" si="72"/>
        <v>391.3</v>
      </c>
      <c r="I219" s="40">
        <f t="shared" si="73"/>
        <v>361.2</v>
      </c>
      <c r="J219" s="144">
        <v>20</v>
      </c>
      <c r="K219" s="116"/>
      <c r="L219" s="3"/>
      <c r="M219" s="4">
        <f t="shared" si="74"/>
        <v>710.36</v>
      </c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</row>
    <row r="220" spans="2:247" s="78" customFormat="1" ht="25.5" customHeight="1" thickBot="1" x14ac:dyDescent="0.3">
      <c r="B220" s="479" t="s">
        <v>475</v>
      </c>
      <c r="C220" s="480"/>
      <c r="D220" s="480"/>
      <c r="E220" s="480"/>
      <c r="F220" s="480"/>
      <c r="G220" s="480"/>
      <c r="H220" s="480"/>
      <c r="I220" s="480"/>
      <c r="J220" s="480"/>
      <c r="K220" s="481"/>
      <c r="L220" s="125"/>
      <c r="M220" s="75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77"/>
      <c r="BE220" s="77"/>
      <c r="BF220" s="77"/>
      <c r="BG220" s="77"/>
      <c r="BH220" s="77"/>
      <c r="BI220" s="77"/>
      <c r="BJ220" s="77"/>
      <c r="BK220" s="77"/>
      <c r="BL220" s="77"/>
      <c r="BM220" s="77"/>
      <c r="BN220" s="77"/>
      <c r="BO220" s="77"/>
      <c r="BP220" s="77"/>
      <c r="BQ220" s="77"/>
      <c r="BR220" s="77"/>
      <c r="BS220" s="77"/>
      <c r="BT220" s="77"/>
      <c r="BU220" s="77"/>
      <c r="BV220" s="77"/>
      <c r="BW220" s="77"/>
      <c r="BX220" s="77"/>
      <c r="BY220" s="77"/>
      <c r="BZ220" s="77"/>
      <c r="CA220" s="77"/>
      <c r="CB220" s="77"/>
      <c r="CC220" s="77"/>
      <c r="CD220" s="77"/>
      <c r="CE220" s="77"/>
      <c r="CF220" s="77"/>
      <c r="CG220" s="77"/>
      <c r="CH220" s="77"/>
      <c r="CI220" s="77"/>
      <c r="CJ220" s="77"/>
      <c r="CK220" s="77"/>
      <c r="CL220" s="77"/>
      <c r="CM220" s="77"/>
      <c r="CN220" s="77"/>
      <c r="CO220" s="77"/>
      <c r="CP220" s="77"/>
      <c r="CQ220" s="77"/>
      <c r="CR220" s="77"/>
      <c r="CS220" s="77"/>
      <c r="CT220" s="77"/>
      <c r="CU220" s="77"/>
      <c r="CV220" s="77"/>
      <c r="CW220" s="77"/>
      <c r="CX220" s="77"/>
      <c r="CY220" s="77"/>
      <c r="CZ220" s="77"/>
      <c r="DA220" s="77"/>
      <c r="DB220" s="77"/>
      <c r="DC220" s="77"/>
      <c r="DD220" s="77"/>
      <c r="DE220" s="77"/>
      <c r="DF220" s="77"/>
      <c r="DG220" s="77"/>
      <c r="DH220" s="77"/>
      <c r="DI220" s="77"/>
      <c r="DJ220" s="77"/>
      <c r="DK220" s="77"/>
      <c r="DL220" s="77"/>
      <c r="DM220" s="77"/>
      <c r="DN220" s="77"/>
      <c r="DO220" s="77"/>
      <c r="DP220" s="77"/>
      <c r="DQ220" s="77"/>
      <c r="DR220" s="77"/>
      <c r="DS220" s="77"/>
      <c r="DT220" s="77"/>
      <c r="DU220" s="77"/>
      <c r="DV220" s="77"/>
      <c r="DW220" s="77"/>
      <c r="DX220" s="77"/>
      <c r="DY220" s="77"/>
      <c r="DZ220" s="77"/>
      <c r="EA220" s="77"/>
      <c r="EB220" s="77"/>
      <c r="EC220" s="77"/>
      <c r="ED220" s="77"/>
      <c r="EE220" s="77"/>
      <c r="EF220" s="77"/>
      <c r="EG220" s="77"/>
      <c r="EH220" s="77"/>
      <c r="EI220" s="77"/>
      <c r="EJ220" s="77"/>
      <c r="EK220" s="77"/>
      <c r="EL220" s="77"/>
      <c r="EM220" s="77"/>
      <c r="EN220" s="77"/>
      <c r="EO220" s="77"/>
      <c r="EP220" s="77"/>
      <c r="EQ220" s="77"/>
      <c r="ER220" s="77"/>
      <c r="ES220" s="77"/>
      <c r="ET220" s="77"/>
      <c r="EU220" s="77"/>
      <c r="EV220" s="77"/>
      <c r="EW220" s="77"/>
      <c r="EX220" s="77"/>
      <c r="EY220" s="77"/>
      <c r="EZ220" s="77"/>
      <c r="FA220" s="77"/>
      <c r="FB220" s="77"/>
      <c r="FC220" s="77"/>
      <c r="FD220" s="77"/>
      <c r="FE220" s="77"/>
      <c r="FF220" s="77"/>
      <c r="FG220" s="77"/>
      <c r="FH220" s="77"/>
      <c r="FI220" s="77"/>
      <c r="FJ220" s="77"/>
      <c r="FK220" s="77"/>
      <c r="FL220" s="77"/>
      <c r="FM220" s="77"/>
      <c r="FN220" s="77"/>
      <c r="FO220" s="77"/>
      <c r="FP220" s="77"/>
      <c r="FQ220" s="77"/>
      <c r="FR220" s="77"/>
      <c r="FS220" s="77"/>
      <c r="FT220" s="77"/>
      <c r="FU220" s="77"/>
      <c r="FV220" s="77"/>
      <c r="FW220" s="77"/>
      <c r="FX220" s="77"/>
      <c r="FY220" s="77"/>
      <c r="FZ220" s="77"/>
      <c r="GA220" s="77"/>
      <c r="GB220" s="77"/>
      <c r="GC220" s="77"/>
      <c r="GD220" s="77"/>
      <c r="GE220" s="77"/>
      <c r="GF220" s="77"/>
      <c r="GG220" s="77"/>
      <c r="GH220" s="77"/>
      <c r="GI220" s="77"/>
      <c r="GJ220" s="77"/>
      <c r="GK220" s="77"/>
      <c r="GL220" s="77"/>
      <c r="GM220" s="77"/>
      <c r="GN220" s="77"/>
      <c r="GO220" s="77"/>
      <c r="GP220" s="77"/>
      <c r="GQ220" s="77"/>
      <c r="GR220" s="77"/>
      <c r="GS220" s="77"/>
      <c r="GT220" s="77"/>
      <c r="GU220" s="77"/>
      <c r="GV220" s="77"/>
      <c r="GW220" s="77"/>
      <c r="GX220" s="77"/>
      <c r="GY220" s="77"/>
      <c r="GZ220" s="77"/>
      <c r="HA220" s="77"/>
      <c r="HB220" s="77"/>
      <c r="HC220" s="77"/>
      <c r="HD220" s="77"/>
      <c r="HE220" s="77"/>
      <c r="HF220" s="77"/>
      <c r="HG220" s="77"/>
      <c r="HH220" s="77"/>
      <c r="HI220" s="77"/>
      <c r="HJ220" s="77"/>
      <c r="HK220" s="77"/>
      <c r="HL220" s="77"/>
      <c r="HM220" s="77"/>
      <c r="HN220" s="77"/>
      <c r="HO220" s="77"/>
      <c r="HP220" s="77"/>
      <c r="HQ220" s="77"/>
      <c r="HR220" s="77"/>
      <c r="HS220" s="77"/>
      <c r="HT220" s="77"/>
      <c r="HU220" s="77"/>
      <c r="HV220" s="77"/>
      <c r="HW220" s="77"/>
      <c r="HX220" s="77"/>
      <c r="HY220" s="77"/>
      <c r="HZ220" s="77"/>
      <c r="IA220" s="77"/>
      <c r="IB220" s="77"/>
      <c r="IC220" s="77"/>
      <c r="ID220" s="77"/>
      <c r="IE220" s="77"/>
      <c r="IF220" s="77"/>
      <c r="IG220" s="77"/>
      <c r="IH220" s="77"/>
      <c r="II220" s="77"/>
      <c r="IJ220" s="77"/>
      <c r="IK220" s="77"/>
      <c r="IL220" s="77"/>
      <c r="IM220" s="77"/>
    </row>
    <row r="221" spans="2:247" s="60" customFormat="1" ht="87.75" customHeight="1" thickBot="1" x14ac:dyDescent="0.25">
      <c r="B221" s="189"/>
      <c r="C221" s="190" t="s">
        <v>294</v>
      </c>
      <c r="D221" s="191">
        <v>688</v>
      </c>
      <c r="E221" s="192">
        <f t="shared" ref="E221:E228" si="75">D221*0.8</f>
        <v>550.4</v>
      </c>
      <c r="F221" s="192">
        <f t="shared" ref="F221:F228" si="76">D221*0.75</f>
        <v>516</v>
      </c>
      <c r="G221" s="192">
        <f t="shared" ref="G221:G228" si="77">D221*0.7</f>
        <v>481.59999999999997</v>
      </c>
      <c r="H221" s="192">
        <f t="shared" ref="H221:H228" si="78">D221*0.65</f>
        <v>447.2</v>
      </c>
      <c r="I221" s="209">
        <f t="shared" ref="I221:I228" si="79">D221*0.6</f>
        <v>412.8</v>
      </c>
      <c r="J221" s="211">
        <v>8</v>
      </c>
      <c r="K221" s="194"/>
      <c r="L221" s="170"/>
      <c r="M221" s="4">
        <f t="shared" si="74"/>
        <v>811.84</v>
      </c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</row>
    <row r="222" spans="2:247" s="60" customFormat="1" ht="92.25" customHeight="1" thickBot="1" x14ac:dyDescent="0.25">
      <c r="B222" s="189"/>
      <c r="C222" s="195" t="s">
        <v>295</v>
      </c>
      <c r="D222" s="196">
        <v>969</v>
      </c>
      <c r="E222" s="197">
        <f t="shared" si="75"/>
        <v>775.2</v>
      </c>
      <c r="F222" s="197">
        <f t="shared" si="76"/>
        <v>726.75</v>
      </c>
      <c r="G222" s="197">
        <f t="shared" si="77"/>
        <v>678.3</v>
      </c>
      <c r="H222" s="197">
        <f t="shared" si="78"/>
        <v>629.85</v>
      </c>
      <c r="I222" s="210">
        <f t="shared" si="79"/>
        <v>581.4</v>
      </c>
      <c r="J222" s="212">
        <v>8</v>
      </c>
      <c r="K222" s="199"/>
      <c r="L222" s="170"/>
      <c r="M222" s="4">
        <f t="shared" si="74"/>
        <v>1143.42</v>
      </c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</row>
    <row r="223" spans="2:247" s="60" customFormat="1" ht="99.75" customHeight="1" thickBot="1" x14ac:dyDescent="0.25">
      <c r="B223" s="189"/>
      <c r="C223" s="190" t="s">
        <v>296</v>
      </c>
      <c r="D223" s="191">
        <v>969</v>
      </c>
      <c r="E223" s="192">
        <f t="shared" si="75"/>
        <v>775.2</v>
      </c>
      <c r="F223" s="192">
        <f t="shared" si="76"/>
        <v>726.75</v>
      </c>
      <c r="G223" s="192">
        <f t="shared" si="77"/>
        <v>678.3</v>
      </c>
      <c r="H223" s="192">
        <f t="shared" si="78"/>
        <v>629.85</v>
      </c>
      <c r="I223" s="209">
        <f t="shared" si="79"/>
        <v>581.4</v>
      </c>
      <c r="J223" s="211">
        <v>8</v>
      </c>
      <c r="K223" s="194"/>
      <c r="L223" s="170"/>
      <c r="M223" s="4">
        <f t="shared" si="74"/>
        <v>1143.42</v>
      </c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</row>
    <row r="224" spans="2:247" s="60" customFormat="1" ht="81" customHeight="1" thickBot="1" x14ac:dyDescent="0.25">
      <c r="B224" s="189"/>
      <c r="C224" s="195" t="s">
        <v>297</v>
      </c>
      <c r="D224" s="196">
        <v>547</v>
      </c>
      <c r="E224" s="197">
        <f t="shared" si="75"/>
        <v>437.6</v>
      </c>
      <c r="F224" s="197">
        <f t="shared" si="76"/>
        <v>410.25</v>
      </c>
      <c r="G224" s="197">
        <f t="shared" si="77"/>
        <v>382.9</v>
      </c>
      <c r="H224" s="197">
        <f t="shared" si="78"/>
        <v>355.55</v>
      </c>
      <c r="I224" s="210">
        <f t="shared" si="79"/>
        <v>328.2</v>
      </c>
      <c r="J224" s="212">
        <v>8</v>
      </c>
      <c r="K224" s="199"/>
      <c r="L224" s="170"/>
      <c r="M224" s="4">
        <f t="shared" si="74"/>
        <v>645.46</v>
      </c>
      <c r="N224" s="1"/>
      <c r="O224" s="1"/>
      <c r="P224" s="1"/>
      <c r="Q224" s="1"/>
      <c r="R224" s="1"/>
      <c r="S224" s="1" t="s">
        <v>10</v>
      </c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</row>
    <row r="225" spans="2:247" s="60" customFormat="1" ht="78.75" customHeight="1" thickBot="1" x14ac:dyDescent="0.25">
      <c r="B225" s="189"/>
      <c r="C225" s="190" t="s">
        <v>298</v>
      </c>
      <c r="D225" s="191">
        <v>547</v>
      </c>
      <c r="E225" s="192">
        <f t="shared" si="75"/>
        <v>437.6</v>
      </c>
      <c r="F225" s="192">
        <f t="shared" si="76"/>
        <v>410.25</v>
      </c>
      <c r="G225" s="192">
        <f t="shared" si="77"/>
        <v>382.9</v>
      </c>
      <c r="H225" s="192">
        <f t="shared" si="78"/>
        <v>355.55</v>
      </c>
      <c r="I225" s="209">
        <f t="shared" si="79"/>
        <v>328.2</v>
      </c>
      <c r="J225" s="211">
        <v>8</v>
      </c>
      <c r="K225" s="194"/>
      <c r="L225" s="170"/>
      <c r="M225" s="4">
        <f t="shared" si="74"/>
        <v>645.46</v>
      </c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</row>
    <row r="226" spans="2:247" s="60" customFormat="1" ht="90" customHeight="1" thickBot="1" x14ac:dyDescent="0.25">
      <c r="B226" s="189"/>
      <c r="C226" s="195" t="s">
        <v>299</v>
      </c>
      <c r="D226" s="196">
        <v>688</v>
      </c>
      <c r="E226" s="197">
        <f t="shared" si="75"/>
        <v>550.4</v>
      </c>
      <c r="F226" s="197">
        <f t="shared" si="76"/>
        <v>516</v>
      </c>
      <c r="G226" s="197">
        <f t="shared" si="77"/>
        <v>481.59999999999997</v>
      </c>
      <c r="H226" s="197">
        <f t="shared" si="78"/>
        <v>447.2</v>
      </c>
      <c r="I226" s="210">
        <f t="shared" si="79"/>
        <v>412.8</v>
      </c>
      <c r="J226" s="212">
        <v>8</v>
      </c>
      <c r="K226" s="199"/>
      <c r="L226" s="170"/>
      <c r="M226" s="4">
        <f t="shared" si="74"/>
        <v>811.84</v>
      </c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</row>
    <row r="227" spans="2:247" s="60" customFormat="1" ht="72" customHeight="1" thickBot="1" x14ac:dyDescent="0.25">
      <c r="B227" s="189"/>
      <c r="C227" s="190" t="s">
        <v>300</v>
      </c>
      <c r="D227" s="191">
        <v>632</v>
      </c>
      <c r="E227" s="192">
        <f t="shared" si="75"/>
        <v>505.6</v>
      </c>
      <c r="F227" s="192">
        <f t="shared" si="76"/>
        <v>474</v>
      </c>
      <c r="G227" s="192">
        <f t="shared" si="77"/>
        <v>442.4</v>
      </c>
      <c r="H227" s="192">
        <f t="shared" si="78"/>
        <v>410.8</v>
      </c>
      <c r="I227" s="209">
        <f t="shared" si="79"/>
        <v>379.2</v>
      </c>
      <c r="J227" s="211">
        <v>8</v>
      </c>
      <c r="K227" s="194"/>
      <c r="L227" s="170"/>
      <c r="M227" s="4">
        <f t="shared" si="74"/>
        <v>745.76</v>
      </c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</row>
    <row r="228" spans="2:247" s="60" customFormat="1" ht="69.75" customHeight="1" thickBot="1" x14ac:dyDescent="0.25">
      <c r="B228" s="189"/>
      <c r="C228" s="190" t="s">
        <v>301</v>
      </c>
      <c r="D228" s="191">
        <v>632</v>
      </c>
      <c r="E228" s="192">
        <f t="shared" si="75"/>
        <v>505.6</v>
      </c>
      <c r="F228" s="192">
        <f t="shared" si="76"/>
        <v>474</v>
      </c>
      <c r="G228" s="192">
        <f t="shared" si="77"/>
        <v>442.4</v>
      </c>
      <c r="H228" s="192">
        <f t="shared" si="78"/>
        <v>410.8</v>
      </c>
      <c r="I228" s="209">
        <f t="shared" si="79"/>
        <v>379.2</v>
      </c>
      <c r="J228" s="211">
        <v>8</v>
      </c>
      <c r="K228" s="194"/>
      <c r="L228" s="170"/>
      <c r="M228" s="4">
        <f t="shared" si="74"/>
        <v>745.76</v>
      </c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</row>
    <row r="229" spans="2:247" s="78" customFormat="1" ht="25.5" customHeight="1" thickBot="1" x14ac:dyDescent="0.3">
      <c r="B229" s="479" t="s">
        <v>476</v>
      </c>
      <c r="C229" s="480"/>
      <c r="D229" s="480"/>
      <c r="E229" s="480"/>
      <c r="F229" s="480"/>
      <c r="G229" s="480"/>
      <c r="H229" s="480"/>
      <c r="I229" s="480"/>
      <c r="J229" s="480"/>
      <c r="K229" s="481"/>
      <c r="L229" s="125"/>
      <c r="M229" s="75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77"/>
      <c r="BE229" s="77"/>
      <c r="BF229" s="77"/>
      <c r="BG229" s="77"/>
      <c r="BH229" s="77"/>
      <c r="BI229" s="77"/>
      <c r="BJ229" s="77"/>
      <c r="BK229" s="77"/>
      <c r="BL229" s="77"/>
      <c r="BM229" s="77"/>
      <c r="BN229" s="77"/>
      <c r="BO229" s="77"/>
      <c r="BP229" s="77"/>
      <c r="BQ229" s="77"/>
      <c r="BR229" s="77"/>
      <c r="BS229" s="77"/>
      <c r="BT229" s="77"/>
      <c r="BU229" s="77"/>
      <c r="BV229" s="77"/>
      <c r="BW229" s="77"/>
      <c r="BX229" s="77"/>
      <c r="BY229" s="77"/>
      <c r="BZ229" s="77"/>
      <c r="CA229" s="77"/>
      <c r="CB229" s="77"/>
      <c r="CC229" s="77"/>
      <c r="CD229" s="77"/>
      <c r="CE229" s="77"/>
      <c r="CF229" s="77"/>
      <c r="CG229" s="77"/>
      <c r="CH229" s="77"/>
      <c r="CI229" s="77"/>
      <c r="CJ229" s="77"/>
      <c r="CK229" s="77"/>
      <c r="CL229" s="77"/>
      <c r="CM229" s="77"/>
      <c r="CN229" s="77"/>
      <c r="CO229" s="77"/>
      <c r="CP229" s="77"/>
      <c r="CQ229" s="77"/>
      <c r="CR229" s="77"/>
      <c r="CS229" s="77"/>
      <c r="CT229" s="77"/>
      <c r="CU229" s="77"/>
      <c r="CV229" s="77"/>
      <c r="CW229" s="77"/>
      <c r="CX229" s="77"/>
      <c r="CY229" s="77"/>
      <c r="CZ229" s="77"/>
      <c r="DA229" s="77"/>
      <c r="DB229" s="77"/>
      <c r="DC229" s="77"/>
      <c r="DD229" s="77"/>
      <c r="DE229" s="77"/>
      <c r="DF229" s="77"/>
      <c r="DG229" s="77"/>
      <c r="DH229" s="77"/>
      <c r="DI229" s="77"/>
      <c r="DJ229" s="77"/>
      <c r="DK229" s="77"/>
      <c r="DL229" s="77"/>
      <c r="DM229" s="77"/>
      <c r="DN229" s="77"/>
      <c r="DO229" s="77"/>
      <c r="DP229" s="77"/>
      <c r="DQ229" s="77"/>
      <c r="DR229" s="77"/>
      <c r="DS229" s="77"/>
      <c r="DT229" s="77"/>
      <c r="DU229" s="77"/>
      <c r="DV229" s="77"/>
      <c r="DW229" s="77"/>
      <c r="DX229" s="77"/>
      <c r="DY229" s="77"/>
      <c r="DZ229" s="77"/>
      <c r="EA229" s="77"/>
      <c r="EB229" s="77"/>
      <c r="EC229" s="77"/>
      <c r="ED229" s="77"/>
      <c r="EE229" s="77"/>
      <c r="EF229" s="77"/>
      <c r="EG229" s="77"/>
      <c r="EH229" s="77"/>
      <c r="EI229" s="77"/>
      <c r="EJ229" s="77"/>
      <c r="EK229" s="77"/>
      <c r="EL229" s="77"/>
      <c r="EM229" s="77"/>
      <c r="EN229" s="77"/>
      <c r="EO229" s="77"/>
      <c r="EP229" s="77"/>
      <c r="EQ229" s="77"/>
      <c r="ER229" s="77"/>
      <c r="ES229" s="77"/>
      <c r="ET229" s="77"/>
      <c r="EU229" s="77"/>
      <c r="EV229" s="77"/>
      <c r="EW229" s="77"/>
      <c r="EX229" s="77"/>
      <c r="EY229" s="77"/>
      <c r="EZ229" s="77"/>
      <c r="FA229" s="77"/>
      <c r="FB229" s="77"/>
      <c r="FC229" s="77"/>
      <c r="FD229" s="77"/>
      <c r="FE229" s="77"/>
      <c r="FF229" s="77"/>
      <c r="FG229" s="77"/>
      <c r="FH229" s="77"/>
      <c r="FI229" s="77"/>
      <c r="FJ229" s="77"/>
      <c r="FK229" s="77"/>
      <c r="FL229" s="77"/>
      <c r="FM229" s="77"/>
      <c r="FN229" s="77"/>
      <c r="FO229" s="77"/>
      <c r="FP229" s="77"/>
      <c r="FQ229" s="77"/>
      <c r="FR229" s="77"/>
      <c r="FS229" s="77"/>
      <c r="FT229" s="77"/>
      <c r="FU229" s="77"/>
      <c r="FV229" s="77"/>
      <c r="FW229" s="77"/>
      <c r="FX229" s="77"/>
      <c r="FY229" s="77"/>
      <c r="FZ229" s="77"/>
      <c r="GA229" s="77"/>
      <c r="GB229" s="77"/>
      <c r="GC229" s="77"/>
      <c r="GD229" s="77"/>
      <c r="GE229" s="77"/>
      <c r="GF229" s="77"/>
      <c r="GG229" s="77"/>
      <c r="GH229" s="77"/>
      <c r="GI229" s="77"/>
      <c r="GJ229" s="77"/>
      <c r="GK229" s="77"/>
      <c r="GL229" s="77"/>
      <c r="GM229" s="77"/>
      <c r="GN229" s="77"/>
      <c r="GO229" s="77"/>
      <c r="GP229" s="77"/>
      <c r="GQ229" s="77"/>
      <c r="GR229" s="77"/>
      <c r="GS229" s="77"/>
      <c r="GT229" s="77"/>
      <c r="GU229" s="77"/>
      <c r="GV229" s="77"/>
      <c r="GW229" s="77"/>
      <c r="GX229" s="77"/>
      <c r="GY229" s="77"/>
      <c r="GZ229" s="77"/>
      <c r="HA229" s="77"/>
      <c r="HB229" s="77"/>
      <c r="HC229" s="77"/>
      <c r="HD229" s="77"/>
      <c r="HE229" s="77"/>
      <c r="HF229" s="77"/>
      <c r="HG229" s="77"/>
      <c r="HH229" s="77"/>
      <c r="HI229" s="77"/>
      <c r="HJ229" s="77"/>
      <c r="HK229" s="77"/>
      <c r="HL229" s="77"/>
      <c r="HM229" s="77"/>
      <c r="HN229" s="77"/>
      <c r="HO229" s="77"/>
      <c r="HP229" s="77"/>
      <c r="HQ229" s="77"/>
      <c r="HR229" s="77"/>
      <c r="HS229" s="77"/>
      <c r="HT229" s="77"/>
      <c r="HU229" s="77"/>
      <c r="HV229" s="77"/>
      <c r="HW229" s="77"/>
      <c r="HX229" s="77"/>
      <c r="HY229" s="77"/>
      <c r="HZ229" s="77"/>
      <c r="IA229" s="77"/>
      <c r="IB229" s="77"/>
      <c r="IC229" s="77"/>
      <c r="ID229" s="77"/>
      <c r="IE229" s="77"/>
      <c r="IF229" s="77"/>
      <c r="IG229" s="77"/>
      <c r="IH229" s="77"/>
      <c r="II229" s="77"/>
      <c r="IJ229" s="77"/>
      <c r="IK229" s="77"/>
      <c r="IL229" s="77"/>
      <c r="IM229" s="77"/>
    </row>
    <row r="230" spans="2:247" s="60" customFormat="1" ht="93" customHeight="1" thickBot="1" x14ac:dyDescent="0.25">
      <c r="B230" s="113"/>
      <c r="C230" s="121" t="s">
        <v>345</v>
      </c>
      <c r="D230" s="200">
        <v>163</v>
      </c>
      <c r="E230" s="39">
        <f t="shared" si="70"/>
        <v>130.4</v>
      </c>
      <c r="F230" s="39">
        <f t="shared" ref="F230:F237" si="80">D230*0.75</f>
        <v>122.25</v>
      </c>
      <c r="G230" s="39">
        <f t="shared" si="71"/>
        <v>114.1</v>
      </c>
      <c r="H230" s="39">
        <f t="shared" si="72"/>
        <v>105.95</v>
      </c>
      <c r="I230" s="39">
        <f t="shared" si="73"/>
        <v>97.8</v>
      </c>
      <c r="J230" s="201">
        <v>50</v>
      </c>
      <c r="K230" s="116"/>
      <c r="L230" s="3"/>
      <c r="M230" s="4">
        <f t="shared" si="74"/>
        <v>192.34</v>
      </c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</row>
    <row r="231" spans="2:247" s="60" customFormat="1" ht="93" customHeight="1" thickBot="1" x14ac:dyDescent="0.25">
      <c r="B231" s="113"/>
      <c r="C231" s="118" t="s">
        <v>346</v>
      </c>
      <c r="D231" s="143">
        <v>163</v>
      </c>
      <c r="E231" s="202">
        <f t="shared" si="70"/>
        <v>130.4</v>
      </c>
      <c r="F231" s="202">
        <f t="shared" si="80"/>
        <v>122.25</v>
      </c>
      <c r="G231" s="202">
        <f t="shared" si="71"/>
        <v>114.1</v>
      </c>
      <c r="H231" s="202">
        <f t="shared" si="72"/>
        <v>105.95</v>
      </c>
      <c r="I231" s="202">
        <f t="shared" si="73"/>
        <v>97.8</v>
      </c>
      <c r="J231" s="203">
        <v>50</v>
      </c>
      <c r="K231" s="120"/>
      <c r="L231" s="3"/>
      <c r="M231" s="4">
        <f t="shared" si="74"/>
        <v>192.34</v>
      </c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</row>
    <row r="232" spans="2:247" s="60" customFormat="1" ht="93" customHeight="1" thickBot="1" x14ac:dyDescent="0.25">
      <c r="B232" s="113"/>
      <c r="C232" s="121" t="s">
        <v>347</v>
      </c>
      <c r="D232" s="200">
        <v>163</v>
      </c>
      <c r="E232" s="204">
        <f t="shared" ref="E232:E237" si="81">D232*0.8</f>
        <v>130.4</v>
      </c>
      <c r="F232" s="204">
        <f t="shared" si="80"/>
        <v>122.25</v>
      </c>
      <c r="G232" s="204">
        <f t="shared" ref="G232:G237" si="82">D232*0.7</f>
        <v>114.1</v>
      </c>
      <c r="H232" s="204">
        <f t="shared" ref="H232:H237" si="83">D232*0.65</f>
        <v>105.95</v>
      </c>
      <c r="I232" s="204">
        <f t="shared" ref="I232:I237" si="84">D232*0.6</f>
        <v>97.8</v>
      </c>
      <c r="J232" s="201">
        <v>50</v>
      </c>
      <c r="K232" s="116"/>
      <c r="L232" s="3"/>
      <c r="M232" s="4">
        <f t="shared" si="74"/>
        <v>192.34</v>
      </c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</row>
    <row r="233" spans="2:247" s="60" customFormat="1" ht="93" customHeight="1" thickBot="1" x14ac:dyDescent="0.25">
      <c r="B233" s="113"/>
      <c r="C233" s="118" t="s">
        <v>348</v>
      </c>
      <c r="D233" s="143">
        <v>258</v>
      </c>
      <c r="E233" s="202">
        <f t="shared" si="81"/>
        <v>206.4</v>
      </c>
      <c r="F233" s="202">
        <f t="shared" si="80"/>
        <v>193.5</v>
      </c>
      <c r="G233" s="202">
        <f t="shared" si="82"/>
        <v>180.6</v>
      </c>
      <c r="H233" s="202">
        <f t="shared" si="83"/>
        <v>167.70000000000002</v>
      </c>
      <c r="I233" s="202">
        <f t="shared" si="84"/>
        <v>154.79999999999998</v>
      </c>
      <c r="J233" s="203">
        <v>50</v>
      </c>
      <c r="K233" s="120"/>
      <c r="L233" s="3"/>
      <c r="M233" s="4">
        <f t="shared" si="74"/>
        <v>304.44</v>
      </c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</row>
    <row r="234" spans="2:247" s="60" customFormat="1" ht="93" customHeight="1" thickBot="1" x14ac:dyDescent="0.25">
      <c r="B234" s="113"/>
      <c r="C234" s="121" t="s">
        <v>349</v>
      </c>
      <c r="D234" s="200">
        <v>258</v>
      </c>
      <c r="E234" s="204">
        <f t="shared" si="81"/>
        <v>206.4</v>
      </c>
      <c r="F234" s="204">
        <f t="shared" si="80"/>
        <v>193.5</v>
      </c>
      <c r="G234" s="204">
        <f t="shared" si="82"/>
        <v>180.6</v>
      </c>
      <c r="H234" s="204">
        <f t="shared" si="83"/>
        <v>167.70000000000002</v>
      </c>
      <c r="I234" s="204">
        <f t="shared" si="84"/>
        <v>154.79999999999998</v>
      </c>
      <c r="J234" s="201">
        <v>50</v>
      </c>
      <c r="K234" s="116"/>
      <c r="L234" s="3"/>
      <c r="M234" s="4">
        <f t="shared" si="74"/>
        <v>304.44</v>
      </c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</row>
    <row r="235" spans="2:247" s="60" customFormat="1" ht="93" customHeight="1" thickBot="1" x14ac:dyDescent="0.25">
      <c r="B235" s="113"/>
      <c r="C235" s="118" t="s">
        <v>350</v>
      </c>
      <c r="D235" s="143">
        <v>217</v>
      </c>
      <c r="E235" s="202">
        <f t="shared" si="81"/>
        <v>173.60000000000002</v>
      </c>
      <c r="F235" s="202">
        <f t="shared" si="80"/>
        <v>162.75</v>
      </c>
      <c r="G235" s="202">
        <f t="shared" si="82"/>
        <v>151.89999999999998</v>
      </c>
      <c r="H235" s="202">
        <f t="shared" si="83"/>
        <v>141.05000000000001</v>
      </c>
      <c r="I235" s="202">
        <f t="shared" si="84"/>
        <v>130.19999999999999</v>
      </c>
      <c r="J235" s="203">
        <v>50</v>
      </c>
      <c r="K235" s="120"/>
      <c r="L235" s="3"/>
      <c r="M235" s="4">
        <f t="shared" si="74"/>
        <v>256.06</v>
      </c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</row>
    <row r="236" spans="2:247" s="171" customFormat="1" ht="93" customHeight="1" thickBot="1" x14ac:dyDescent="0.25">
      <c r="B236" s="189"/>
      <c r="C236" s="190" t="s">
        <v>351</v>
      </c>
      <c r="D236" s="207">
        <v>257</v>
      </c>
      <c r="E236" s="208">
        <f t="shared" si="81"/>
        <v>205.60000000000002</v>
      </c>
      <c r="F236" s="208">
        <f t="shared" si="80"/>
        <v>192.75</v>
      </c>
      <c r="G236" s="208">
        <f t="shared" si="82"/>
        <v>179.89999999999998</v>
      </c>
      <c r="H236" s="208">
        <f t="shared" si="83"/>
        <v>167.05</v>
      </c>
      <c r="I236" s="208">
        <f t="shared" si="84"/>
        <v>154.19999999999999</v>
      </c>
      <c r="J236" s="193">
        <v>50</v>
      </c>
      <c r="K236" s="194"/>
      <c r="L236" s="170"/>
      <c r="M236" s="4">
        <f t="shared" si="74"/>
        <v>303.26</v>
      </c>
      <c r="N236" s="142"/>
      <c r="O236" s="142"/>
      <c r="P236" s="142"/>
      <c r="Q236" s="142"/>
      <c r="R236" s="142"/>
      <c r="S236" s="142"/>
      <c r="T236" s="142"/>
      <c r="U236" s="142"/>
      <c r="V236" s="142" t="s">
        <v>10</v>
      </c>
      <c r="W236" s="142"/>
      <c r="X236" s="142"/>
      <c r="Y236" s="142"/>
      <c r="Z236" s="142"/>
      <c r="AA236" s="142"/>
      <c r="AB236" s="142"/>
      <c r="AC236" s="142"/>
      <c r="AD236" s="142"/>
      <c r="AE236" s="142"/>
      <c r="AF236" s="142"/>
      <c r="AG236" s="142"/>
      <c r="AH236" s="142"/>
      <c r="AI236" s="142"/>
      <c r="AJ236" s="142"/>
      <c r="AK236" s="142"/>
      <c r="AL236" s="142"/>
      <c r="AM236" s="142"/>
      <c r="AN236" s="142"/>
      <c r="AO236" s="142"/>
      <c r="AP236" s="142"/>
      <c r="AQ236" s="142"/>
      <c r="AR236" s="142"/>
      <c r="AS236" s="142"/>
      <c r="AT236" s="142"/>
      <c r="AU236" s="142"/>
      <c r="AV236" s="142"/>
      <c r="AW236" s="142"/>
      <c r="AX236" s="142"/>
      <c r="AY236" s="142"/>
      <c r="AZ236" s="142"/>
      <c r="BA236" s="142"/>
      <c r="BB236" s="142"/>
      <c r="BC236" s="142"/>
      <c r="BD236" s="142"/>
      <c r="BE236" s="142"/>
      <c r="BF236" s="142"/>
      <c r="BG236" s="142"/>
      <c r="BH236" s="142"/>
      <c r="BI236" s="142"/>
      <c r="BJ236" s="142"/>
      <c r="BK236" s="142"/>
      <c r="BL236" s="142"/>
      <c r="BM236" s="142"/>
      <c r="BN236" s="142"/>
      <c r="BO236" s="142"/>
      <c r="BP236" s="142"/>
      <c r="BQ236" s="142"/>
      <c r="BR236" s="142"/>
      <c r="BS236" s="142"/>
      <c r="BT236" s="142"/>
      <c r="BU236" s="142"/>
      <c r="BV236" s="142"/>
      <c r="BW236" s="142"/>
      <c r="BX236" s="142"/>
      <c r="BY236" s="142"/>
      <c r="BZ236" s="142"/>
      <c r="CA236" s="142"/>
      <c r="CB236" s="142"/>
      <c r="CC236" s="142"/>
      <c r="CD236" s="142"/>
      <c r="CE236" s="142"/>
      <c r="CF236" s="142"/>
      <c r="CG236" s="142"/>
      <c r="CH236" s="142"/>
      <c r="CI236" s="142"/>
      <c r="CJ236" s="142"/>
      <c r="CK236" s="142"/>
      <c r="CL236" s="142"/>
      <c r="CM236" s="142"/>
      <c r="CN236" s="142"/>
      <c r="CO236" s="142"/>
      <c r="CP236" s="142"/>
      <c r="CQ236" s="142"/>
      <c r="CR236" s="142"/>
      <c r="CS236" s="142"/>
      <c r="CT236" s="142"/>
      <c r="CU236" s="142"/>
      <c r="CV236" s="142"/>
      <c r="CW236" s="142"/>
      <c r="CX236" s="142"/>
      <c r="CY236" s="142"/>
      <c r="CZ236" s="142"/>
      <c r="DA236" s="142"/>
      <c r="DB236" s="142"/>
      <c r="DC236" s="142"/>
      <c r="DD236" s="142"/>
      <c r="DE236" s="142"/>
      <c r="DF236" s="142"/>
      <c r="DG236" s="142"/>
      <c r="DH236" s="142"/>
      <c r="DI236" s="142"/>
      <c r="DJ236" s="142"/>
      <c r="DK236" s="142"/>
      <c r="DL236" s="142"/>
      <c r="DM236" s="142"/>
      <c r="DN236" s="142"/>
      <c r="DO236" s="142"/>
      <c r="DP236" s="142"/>
      <c r="DQ236" s="142"/>
      <c r="DR236" s="142"/>
      <c r="DS236" s="142"/>
      <c r="DT236" s="142"/>
      <c r="DU236" s="142"/>
      <c r="DV236" s="142"/>
      <c r="DW236" s="142"/>
      <c r="DX236" s="142"/>
      <c r="DY236" s="142"/>
      <c r="DZ236" s="142"/>
      <c r="EA236" s="142"/>
      <c r="EB236" s="142"/>
      <c r="EC236" s="142"/>
      <c r="ED236" s="142"/>
      <c r="EE236" s="142"/>
      <c r="EF236" s="142"/>
      <c r="EG236" s="142"/>
      <c r="EH236" s="142"/>
      <c r="EI236" s="142"/>
      <c r="EJ236" s="142"/>
      <c r="EK236" s="142"/>
      <c r="EL236" s="142"/>
      <c r="EM236" s="142"/>
      <c r="EN236" s="142"/>
      <c r="EO236" s="142"/>
      <c r="EP236" s="142"/>
      <c r="EQ236" s="142"/>
      <c r="ER236" s="142"/>
      <c r="ES236" s="142"/>
      <c r="ET236" s="142"/>
      <c r="EU236" s="142"/>
      <c r="EV236" s="142"/>
      <c r="EW236" s="142"/>
      <c r="EX236" s="142"/>
      <c r="EY236" s="142"/>
      <c r="EZ236" s="142"/>
      <c r="FA236" s="142"/>
      <c r="FB236" s="142"/>
      <c r="FC236" s="142"/>
      <c r="FD236" s="142"/>
      <c r="FE236" s="142"/>
      <c r="FF236" s="142"/>
      <c r="FG236" s="142"/>
      <c r="FH236" s="142"/>
      <c r="FI236" s="142"/>
      <c r="FJ236" s="142"/>
      <c r="FK236" s="142"/>
      <c r="FL236" s="142"/>
      <c r="FM236" s="142"/>
      <c r="FN236" s="142"/>
      <c r="FO236" s="142"/>
      <c r="FP236" s="142"/>
      <c r="FQ236" s="142"/>
      <c r="FR236" s="142"/>
      <c r="FS236" s="142"/>
      <c r="FT236" s="142"/>
      <c r="FU236" s="142"/>
      <c r="FV236" s="142"/>
      <c r="FW236" s="142"/>
      <c r="FX236" s="142"/>
      <c r="FY236" s="142"/>
      <c r="FZ236" s="142"/>
      <c r="GA236" s="142"/>
      <c r="GB236" s="142"/>
      <c r="GC236" s="142"/>
      <c r="GD236" s="142"/>
      <c r="GE236" s="142"/>
      <c r="GF236" s="142"/>
      <c r="GG236" s="142"/>
      <c r="GH236" s="142"/>
      <c r="GI236" s="142"/>
      <c r="GJ236" s="142"/>
      <c r="GK236" s="142"/>
      <c r="GL236" s="142"/>
      <c r="GM236" s="142"/>
      <c r="GN236" s="142"/>
      <c r="GO236" s="142"/>
      <c r="GP236" s="142"/>
      <c r="GQ236" s="142"/>
      <c r="GR236" s="142"/>
      <c r="GS236" s="142"/>
      <c r="GT236" s="142"/>
      <c r="GU236" s="142"/>
      <c r="GV236" s="142"/>
      <c r="GW236" s="142"/>
      <c r="GX236" s="142"/>
      <c r="GY236" s="142"/>
      <c r="GZ236" s="142"/>
      <c r="HA236" s="142"/>
      <c r="HB236" s="142"/>
      <c r="HC236" s="142"/>
      <c r="HD236" s="142"/>
      <c r="HE236" s="142"/>
      <c r="HF236" s="142"/>
      <c r="HG236" s="142"/>
      <c r="HH236" s="142"/>
      <c r="HI236" s="142"/>
      <c r="HJ236" s="142"/>
      <c r="HK236" s="142"/>
      <c r="HL236" s="142"/>
      <c r="HM236" s="142"/>
      <c r="HN236" s="142"/>
      <c r="HO236" s="142"/>
      <c r="HP236" s="142"/>
      <c r="HQ236" s="142"/>
      <c r="HR236" s="142"/>
      <c r="HS236" s="142"/>
      <c r="HT236" s="142"/>
      <c r="HU236" s="142"/>
      <c r="HV236" s="142"/>
      <c r="HW236" s="142"/>
      <c r="HX236" s="142"/>
      <c r="HY236" s="142"/>
      <c r="HZ236" s="142"/>
      <c r="IA236" s="142"/>
      <c r="IB236" s="142"/>
      <c r="IC236" s="142"/>
      <c r="ID236" s="142"/>
      <c r="IE236" s="142"/>
      <c r="IF236" s="142"/>
      <c r="IG236" s="142"/>
      <c r="IH236" s="142"/>
      <c r="II236" s="142"/>
      <c r="IJ236" s="142"/>
      <c r="IK236" s="142"/>
      <c r="IL236" s="142"/>
      <c r="IM236" s="142"/>
    </row>
    <row r="237" spans="2:247" s="171" customFormat="1" ht="93" customHeight="1" thickBot="1" x14ac:dyDescent="0.25">
      <c r="B237" s="189"/>
      <c r="C237" s="195" t="s">
        <v>352</v>
      </c>
      <c r="D237" s="205">
        <v>257</v>
      </c>
      <c r="E237" s="206">
        <f t="shared" si="81"/>
        <v>205.60000000000002</v>
      </c>
      <c r="F237" s="206">
        <f t="shared" si="80"/>
        <v>192.75</v>
      </c>
      <c r="G237" s="206">
        <f t="shared" si="82"/>
        <v>179.89999999999998</v>
      </c>
      <c r="H237" s="206">
        <f t="shared" si="83"/>
        <v>167.05</v>
      </c>
      <c r="I237" s="206">
        <f t="shared" si="84"/>
        <v>154.19999999999999</v>
      </c>
      <c r="J237" s="198">
        <v>50</v>
      </c>
      <c r="K237" s="199"/>
      <c r="L237" s="170"/>
      <c r="M237" s="4">
        <f t="shared" si="74"/>
        <v>303.26</v>
      </c>
      <c r="N237" s="142"/>
      <c r="O237" s="142"/>
      <c r="P237" s="142"/>
      <c r="Q237" s="142"/>
      <c r="R237" s="142"/>
      <c r="S237" s="142"/>
      <c r="T237" s="142"/>
      <c r="U237" s="142"/>
      <c r="V237" s="142"/>
      <c r="W237" s="142"/>
      <c r="X237" s="142"/>
      <c r="Y237" s="142"/>
      <c r="Z237" s="142"/>
      <c r="AA237" s="142"/>
      <c r="AB237" s="142"/>
      <c r="AC237" s="142"/>
      <c r="AD237" s="142"/>
      <c r="AE237" s="142"/>
      <c r="AF237" s="142"/>
      <c r="AG237" s="142"/>
      <c r="AH237" s="142"/>
      <c r="AI237" s="142"/>
      <c r="AJ237" s="142"/>
      <c r="AK237" s="142"/>
      <c r="AL237" s="142"/>
      <c r="AM237" s="142"/>
      <c r="AN237" s="142"/>
      <c r="AO237" s="142"/>
      <c r="AP237" s="142"/>
      <c r="AQ237" s="142"/>
      <c r="AR237" s="142"/>
      <c r="AS237" s="142"/>
      <c r="AT237" s="142"/>
      <c r="AU237" s="142"/>
      <c r="AV237" s="142"/>
      <c r="AW237" s="142"/>
      <c r="AX237" s="142"/>
      <c r="AY237" s="142"/>
      <c r="AZ237" s="142"/>
      <c r="BA237" s="142"/>
      <c r="BB237" s="142"/>
      <c r="BC237" s="142"/>
      <c r="BD237" s="142"/>
      <c r="BE237" s="142"/>
      <c r="BF237" s="142"/>
      <c r="BG237" s="142"/>
      <c r="BH237" s="142"/>
      <c r="BI237" s="142"/>
      <c r="BJ237" s="142"/>
      <c r="BK237" s="142"/>
      <c r="BL237" s="142"/>
      <c r="BM237" s="142"/>
      <c r="BN237" s="142"/>
      <c r="BO237" s="142"/>
      <c r="BP237" s="142"/>
      <c r="BQ237" s="142"/>
      <c r="BR237" s="142"/>
      <c r="BS237" s="142"/>
      <c r="BT237" s="142"/>
      <c r="BU237" s="142"/>
      <c r="BV237" s="142"/>
      <c r="BW237" s="142"/>
      <c r="BX237" s="142"/>
      <c r="BY237" s="142"/>
      <c r="BZ237" s="142"/>
      <c r="CA237" s="142"/>
      <c r="CB237" s="142"/>
      <c r="CC237" s="142"/>
      <c r="CD237" s="142"/>
      <c r="CE237" s="142"/>
      <c r="CF237" s="142"/>
      <c r="CG237" s="142"/>
      <c r="CH237" s="142"/>
      <c r="CI237" s="142"/>
      <c r="CJ237" s="142"/>
      <c r="CK237" s="142"/>
      <c r="CL237" s="142"/>
      <c r="CM237" s="142"/>
      <c r="CN237" s="142"/>
      <c r="CO237" s="142"/>
      <c r="CP237" s="142"/>
      <c r="CQ237" s="142"/>
      <c r="CR237" s="142"/>
      <c r="CS237" s="142"/>
      <c r="CT237" s="142"/>
      <c r="CU237" s="142"/>
      <c r="CV237" s="142"/>
      <c r="CW237" s="142"/>
      <c r="CX237" s="142"/>
      <c r="CY237" s="142"/>
      <c r="CZ237" s="142"/>
      <c r="DA237" s="142"/>
      <c r="DB237" s="142"/>
      <c r="DC237" s="142"/>
      <c r="DD237" s="142"/>
      <c r="DE237" s="142"/>
      <c r="DF237" s="142"/>
      <c r="DG237" s="142"/>
      <c r="DH237" s="142"/>
      <c r="DI237" s="142"/>
      <c r="DJ237" s="142"/>
      <c r="DK237" s="142"/>
      <c r="DL237" s="142"/>
      <c r="DM237" s="142"/>
      <c r="DN237" s="142"/>
      <c r="DO237" s="142"/>
      <c r="DP237" s="142"/>
      <c r="DQ237" s="142"/>
      <c r="DR237" s="142"/>
      <c r="DS237" s="142"/>
      <c r="DT237" s="142"/>
      <c r="DU237" s="142"/>
      <c r="DV237" s="142"/>
      <c r="DW237" s="142"/>
      <c r="DX237" s="142"/>
      <c r="DY237" s="142"/>
      <c r="DZ237" s="142"/>
      <c r="EA237" s="142"/>
      <c r="EB237" s="142"/>
      <c r="EC237" s="142"/>
      <c r="ED237" s="142"/>
      <c r="EE237" s="142"/>
      <c r="EF237" s="142"/>
      <c r="EG237" s="142"/>
      <c r="EH237" s="142"/>
      <c r="EI237" s="142"/>
      <c r="EJ237" s="142"/>
      <c r="EK237" s="142"/>
      <c r="EL237" s="142"/>
      <c r="EM237" s="142"/>
      <c r="EN237" s="142"/>
      <c r="EO237" s="142"/>
      <c r="EP237" s="142"/>
      <c r="EQ237" s="142"/>
      <c r="ER237" s="142"/>
      <c r="ES237" s="142"/>
      <c r="ET237" s="142"/>
      <c r="EU237" s="142"/>
      <c r="EV237" s="142"/>
      <c r="EW237" s="142"/>
      <c r="EX237" s="142"/>
      <c r="EY237" s="142"/>
      <c r="EZ237" s="142"/>
      <c r="FA237" s="142"/>
      <c r="FB237" s="142"/>
      <c r="FC237" s="142"/>
      <c r="FD237" s="142"/>
      <c r="FE237" s="142"/>
      <c r="FF237" s="142"/>
      <c r="FG237" s="142"/>
      <c r="FH237" s="142"/>
      <c r="FI237" s="142"/>
      <c r="FJ237" s="142"/>
      <c r="FK237" s="142"/>
      <c r="FL237" s="142"/>
      <c r="FM237" s="142"/>
      <c r="FN237" s="142"/>
      <c r="FO237" s="142"/>
      <c r="FP237" s="142"/>
      <c r="FQ237" s="142"/>
      <c r="FR237" s="142"/>
      <c r="FS237" s="142"/>
      <c r="FT237" s="142"/>
      <c r="FU237" s="142"/>
      <c r="FV237" s="142"/>
      <c r="FW237" s="142"/>
      <c r="FX237" s="142"/>
      <c r="FY237" s="142"/>
      <c r="FZ237" s="142"/>
      <c r="GA237" s="142"/>
      <c r="GB237" s="142"/>
      <c r="GC237" s="142"/>
      <c r="GD237" s="142"/>
      <c r="GE237" s="142"/>
      <c r="GF237" s="142"/>
      <c r="GG237" s="142"/>
      <c r="GH237" s="142"/>
      <c r="GI237" s="142"/>
      <c r="GJ237" s="142"/>
      <c r="GK237" s="142"/>
      <c r="GL237" s="142"/>
      <c r="GM237" s="142"/>
      <c r="GN237" s="142"/>
      <c r="GO237" s="142"/>
      <c r="GP237" s="142"/>
      <c r="GQ237" s="142"/>
      <c r="GR237" s="142"/>
      <c r="GS237" s="142"/>
      <c r="GT237" s="142"/>
      <c r="GU237" s="142"/>
      <c r="GV237" s="142"/>
      <c r="GW237" s="142"/>
      <c r="GX237" s="142"/>
      <c r="GY237" s="142"/>
      <c r="GZ237" s="142"/>
      <c r="HA237" s="142"/>
      <c r="HB237" s="142"/>
      <c r="HC237" s="142"/>
      <c r="HD237" s="142"/>
      <c r="HE237" s="142"/>
      <c r="HF237" s="142"/>
      <c r="HG237" s="142"/>
      <c r="HH237" s="142"/>
      <c r="HI237" s="142"/>
      <c r="HJ237" s="142"/>
      <c r="HK237" s="142"/>
      <c r="HL237" s="142"/>
      <c r="HM237" s="142"/>
      <c r="HN237" s="142"/>
      <c r="HO237" s="142"/>
      <c r="HP237" s="142"/>
      <c r="HQ237" s="142"/>
      <c r="HR237" s="142"/>
      <c r="HS237" s="142"/>
      <c r="HT237" s="142"/>
      <c r="HU237" s="142"/>
      <c r="HV237" s="142"/>
      <c r="HW237" s="142"/>
      <c r="HX237" s="142"/>
      <c r="HY237" s="142"/>
      <c r="HZ237" s="142"/>
      <c r="IA237" s="142"/>
      <c r="IB237" s="142"/>
      <c r="IC237" s="142"/>
      <c r="ID237" s="142"/>
      <c r="IE237" s="142"/>
      <c r="IF237" s="142"/>
      <c r="IG237" s="142"/>
      <c r="IH237" s="142"/>
      <c r="II237" s="142"/>
      <c r="IJ237" s="142"/>
      <c r="IK237" s="142"/>
      <c r="IL237" s="142"/>
      <c r="IM237" s="142"/>
    </row>
    <row r="238" spans="2:247" s="60" customFormat="1" ht="25.5" customHeight="1" thickBot="1" x14ac:dyDescent="0.25">
      <c r="B238" s="479" t="s">
        <v>477</v>
      </c>
      <c r="C238" s="480"/>
      <c r="D238" s="480"/>
      <c r="E238" s="480"/>
      <c r="F238" s="480"/>
      <c r="G238" s="480"/>
      <c r="H238" s="480"/>
      <c r="I238" s="480"/>
      <c r="J238" s="480"/>
      <c r="K238" s="481"/>
      <c r="L238" s="172"/>
      <c r="M238" s="4"/>
      <c r="N238" s="1"/>
      <c r="O238" s="1"/>
      <c r="P238" s="1"/>
      <c r="Q238" s="1"/>
      <c r="R238" s="1"/>
      <c r="S238" s="1"/>
      <c r="T238" s="1"/>
      <c r="U238" s="1" t="s">
        <v>47</v>
      </c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</row>
    <row r="239" spans="2:247" s="60" customFormat="1" ht="93" customHeight="1" thickBot="1" x14ac:dyDescent="0.25">
      <c r="B239" s="113"/>
      <c r="C239" s="118" t="s">
        <v>353</v>
      </c>
      <c r="D239" s="143">
        <v>277</v>
      </c>
      <c r="E239" s="202">
        <f t="shared" ref="E239:E286" si="85">D239*0.8</f>
        <v>221.60000000000002</v>
      </c>
      <c r="F239" s="202">
        <f t="shared" ref="F239:F286" si="86">D239*0.75</f>
        <v>207.75</v>
      </c>
      <c r="G239" s="202">
        <f t="shared" ref="G239:G286" si="87">D239*0.7</f>
        <v>193.89999999999998</v>
      </c>
      <c r="H239" s="202">
        <f t="shared" ref="H239:H286" si="88">D239*0.65</f>
        <v>180.05</v>
      </c>
      <c r="I239" s="213">
        <f t="shared" ref="I239:I286" si="89">D239*0.6</f>
        <v>166.2</v>
      </c>
      <c r="J239" s="215">
        <v>15</v>
      </c>
      <c r="K239" s="216"/>
      <c r="L239" s="3"/>
      <c r="M239" s="4">
        <f t="shared" si="74"/>
        <v>326.86</v>
      </c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</row>
    <row r="240" spans="2:247" s="60" customFormat="1" ht="93" customHeight="1" thickBot="1" x14ac:dyDescent="0.25">
      <c r="B240" s="113"/>
      <c r="C240" s="121" t="s">
        <v>354</v>
      </c>
      <c r="D240" s="200">
        <v>358</v>
      </c>
      <c r="E240" s="204">
        <f t="shared" si="85"/>
        <v>286.40000000000003</v>
      </c>
      <c r="F240" s="204">
        <f t="shared" si="86"/>
        <v>268.5</v>
      </c>
      <c r="G240" s="204">
        <f t="shared" si="87"/>
        <v>250.6</v>
      </c>
      <c r="H240" s="204">
        <f t="shared" si="88"/>
        <v>232.70000000000002</v>
      </c>
      <c r="I240" s="214">
        <f t="shared" si="89"/>
        <v>214.79999999999998</v>
      </c>
      <c r="J240" s="144">
        <v>20</v>
      </c>
      <c r="K240" s="116"/>
      <c r="L240" s="3"/>
      <c r="M240" s="4">
        <f t="shared" si="74"/>
        <v>422.44</v>
      </c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</row>
    <row r="241" spans="2:247" s="60" customFormat="1" ht="93" customHeight="1" thickBot="1" x14ac:dyDescent="0.25">
      <c r="B241" s="113"/>
      <c r="C241" s="118" t="s">
        <v>355</v>
      </c>
      <c r="D241" s="143">
        <v>358</v>
      </c>
      <c r="E241" s="202">
        <f t="shared" si="85"/>
        <v>286.40000000000003</v>
      </c>
      <c r="F241" s="202">
        <f t="shared" si="86"/>
        <v>268.5</v>
      </c>
      <c r="G241" s="202">
        <f t="shared" si="87"/>
        <v>250.6</v>
      </c>
      <c r="H241" s="202">
        <f t="shared" si="88"/>
        <v>232.70000000000002</v>
      </c>
      <c r="I241" s="213">
        <f t="shared" si="89"/>
        <v>214.79999999999998</v>
      </c>
      <c r="J241" s="169">
        <v>20</v>
      </c>
      <c r="K241" s="120"/>
      <c r="L241" s="3"/>
      <c r="M241" s="4">
        <f t="shared" si="74"/>
        <v>422.44</v>
      </c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</row>
    <row r="242" spans="2:247" s="60" customFormat="1" ht="93" customHeight="1" thickBot="1" x14ac:dyDescent="0.25">
      <c r="B242" s="113"/>
      <c r="C242" s="121" t="s">
        <v>356</v>
      </c>
      <c r="D242" s="200">
        <v>358</v>
      </c>
      <c r="E242" s="204">
        <f t="shared" si="85"/>
        <v>286.40000000000003</v>
      </c>
      <c r="F242" s="204">
        <f t="shared" si="86"/>
        <v>268.5</v>
      </c>
      <c r="G242" s="204">
        <f t="shared" si="87"/>
        <v>250.6</v>
      </c>
      <c r="H242" s="204">
        <f t="shared" si="88"/>
        <v>232.70000000000002</v>
      </c>
      <c r="I242" s="214">
        <f t="shared" si="89"/>
        <v>214.79999999999998</v>
      </c>
      <c r="J242" s="144">
        <v>20</v>
      </c>
      <c r="K242" s="116"/>
      <c r="L242" s="3"/>
      <c r="M242" s="4">
        <f t="shared" si="74"/>
        <v>422.44</v>
      </c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</row>
    <row r="243" spans="2:247" s="60" customFormat="1" ht="93" customHeight="1" thickBot="1" x14ac:dyDescent="0.25">
      <c r="B243" s="113"/>
      <c r="C243" s="118" t="s">
        <v>357</v>
      </c>
      <c r="D243" s="143">
        <v>286</v>
      </c>
      <c r="E243" s="202">
        <f t="shared" si="85"/>
        <v>228.8</v>
      </c>
      <c r="F243" s="202">
        <f t="shared" si="86"/>
        <v>214.5</v>
      </c>
      <c r="G243" s="202">
        <f t="shared" si="87"/>
        <v>200.2</v>
      </c>
      <c r="H243" s="202">
        <f t="shared" si="88"/>
        <v>185.9</v>
      </c>
      <c r="I243" s="213">
        <f t="shared" si="89"/>
        <v>171.6</v>
      </c>
      <c r="J243" s="169">
        <v>20</v>
      </c>
      <c r="K243" s="120"/>
      <c r="L243" s="3"/>
      <c r="M243" s="4">
        <f t="shared" si="74"/>
        <v>337.48</v>
      </c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</row>
    <row r="244" spans="2:247" s="60" customFormat="1" ht="93" customHeight="1" thickBot="1" x14ac:dyDescent="0.25">
      <c r="B244" s="113"/>
      <c r="C244" s="121" t="s">
        <v>358</v>
      </c>
      <c r="D244" s="200">
        <v>358</v>
      </c>
      <c r="E244" s="204">
        <f t="shared" si="85"/>
        <v>286.40000000000003</v>
      </c>
      <c r="F244" s="204">
        <f t="shared" si="86"/>
        <v>268.5</v>
      </c>
      <c r="G244" s="204">
        <f t="shared" si="87"/>
        <v>250.6</v>
      </c>
      <c r="H244" s="204">
        <f t="shared" si="88"/>
        <v>232.70000000000002</v>
      </c>
      <c r="I244" s="214">
        <f t="shared" si="89"/>
        <v>214.79999999999998</v>
      </c>
      <c r="J244" s="144">
        <v>20</v>
      </c>
      <c r="K244" s="116"/>
      <c r="L244" s="3"/>
      <c r="M244" s="4">
        <f t="shared" si="74"/>
        <v>422.44</v>
      </c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</row>
    <row r="245" spans="2:247" s="60" customFormat="1" ht="93" customHeight="1" thickBot="1" x14ac:dyDescent="0.25">
      <c r="B245" s="113"/>
      <c r="C245" s="118" t="s">
        <v>302</v>
      </c>
      <c r="D245" s="143">
        <v>407</v>
      </c>
      <c r="E245" s="202">
        <f t="shared" si="85"/>
        <v>325.60000000000002</v>
      </c>
      <c r="F245" s="202">
        <f t="shared" si="86"/>
        <v>305.25</v>
      </c>
      <c r="G245" s="202">
        <f t="shared" si="87"/>
        <v>284.89999999999998</v>
      </c>
      <c r="H245" s="202">
        <f t="shared" si="88"/>
        <v>264.55</v>
      </c>
      <c r="I245" s="213">
        <f t="shared" si="89"/>
        <v>244.2</v>
      </c>
      <c r="J245" s="169"/>
      <c r="K245" s="120"/>
      <c r="L245" s="3"/>
      <c r="M245" s="4">
        <f t="shared" si="74"/>
        <v>480.26</v>
      </c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</row>
    <row r="246" spans="2:247" s="60" customFormat="1" ht="93" customHeight="1" thickBot="1" x14ac:dyDescent="0.25">
      <c r="B246" s="113"/>
      <c r="C246" s="121" t="s">
        <v>303</v>
      </c>
      <c r="D246" s="200">
        <v>299</v>
      </c>
      <c r="E246" s="204">
        <f t="shared" si="85"/>
        <v>239.20000000000002</v>
      </c>
      <c r="F246" s="204">
        <f t="shared" si="86"/>
        <v>224.25</v>
      </c>
      <c r="G246" s="204">
        <f t="shared" si="87"/>
        <v>209.29999999999998</v>
      </c>
      <c r="H246" s="204">
        <f t="shared" si="88"/>
        <v>194.35</v>
      </c>
      <c r="I246" s="214">
        <f t="shared" si="89"/>
        <v>179.4</v>
      </c>
      <c r="J246" s="144"/>
      <c r="K246" s="116"/>
      <c r="L246" s="3"/>
      <c r="M246" s="4">
        <f t="shared" si="74"/>
        <v>352.82</v>
      </c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</row>
    <row r="247" spans="2:247" s="60" customFormat="1" ht="93" customHeight="1" thickBot="1" x14ac:dyDescent="0.25">
      <c r="B247" s="113"/>
      <c r="C247" s="118" t="s">
        <v>304</v>
      </c>
      <c r="D247" s="143">
        <v>399</v>
      </c>
      <c r="E247" s="202">
        <f t="shared" si="85"/>
        <v>319.20000000000005</v>
      </c>
      <c r="F247" s="202">
        <f t="shared" si="86"/>
        <v>299.25</v>
      </c>
      <c r="G247" s="202">
        <f t="shared" si="87"/>
        <v>279.29999999999995</v>
      </c>
      <c r="H247" s="202">
        <f t="shared" si="88"/>
        <v>259.35000000000002</v>
      </c>
      <c r="I247" s="213">
        <f t="shared" si="89"/>
        <v>239.39999999999998</v>
      </c>
      <c r="J247" s="169"/>
      <c r="K247" s="120"/>
      <c r="L247" s="3"/>
      <c r="M247" s="4">
        <f t="shared" si="74"/>
        <v>470.82</v>
      </c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</row>
    <row r="248" spans="2:247" s="60" customFormat="1" ht="93" customHeight="1" thickBot="1" x14ac:dyDescent="0.25">
      <c r="B248" s="113"/>
      <c r="C248" s="121" t="s">
        <v>305</v>
      </c>
      <c r="D248" s="200">
        <v>388</v>
      </c>
      <c r="E248" s="204">
        <f t="shared" si="85"/>
        <v>310.40000000000003</v>
      </c>
      <c r="F248" s="204">
        <f t="shared" si="86"/>
        <v>291</v>
      </c>
      <c r="G248" s="204">
        <f t="shared" si="87"/>
        <v>271.59999999999997</v>
      </c>
      <c r="H248" s="204">
        <f t="shared" si="88"/>
        <v>252.20000000000002</v>
      </c>
      <c r="I248" s="214">
        <f t="shared" si="89"/>
        <v>232.79999999999998</v>
      </c>
      <c r="J248" s="144"/>
      <c r="K248" s="116"/>
      <c r="L248" s="3"/>
      <c r="M248" s="4">
        <f t="shared" si="74"/>
        <v>457.84000000000003</v>
      </c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</row>
    <row r="249" spans="2:247" s="60" customFormat="1" ht="93" customHeight="1" thickBot="1" x14ac:dyDescent="0.25">
      <c r="B249" s="113"/>
      <c r="C249" s="118" t="s">
        <v>306</v>
      </c>
      <c r="D249" s="143">
        <v>435</v>
      </c>
      <c r="E249" s="202">
        <f t="shared" si="85"/>
        <v>348</v>
      </c>
      <c r="F249" s="202">
        <f t="shared" si="86"/>
        <v>326.25</v>
      </c>
      <c r="G249" s="202">
        <f t="shared" si="87"/>
        <v>304.5</v>
      </c>
      <c r="H249" s="202">
        <f t="shared" si="88"/>
        <v>282.75</v>
      </c>
      <c r="I249" s="213">
        <f t="shared" si="89"/>
        <v>261</v>
      </c>
      <c r="J249" s="169"/>
      <c r="K249" s="120"/>
      <c r="L249" s="3"/>
      <c r="M249" s="4">
        <f t="shared" si="74"/>
        <v>513.29999999999995</v>
      </c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</row>
    <row r="250" spans="2:247" s="60" customFormat="1" ht="93" customHeight="1" thickBot="1" x14ac:dyDescent="0.25">
      <c r="B250" s="113"/>
      <c r="C250" s="121" t="s">
        <v>307</v>
      </c>
      <c r="D250" s="200">
        <v>299</v>
      </c>
      <c r="E250" s="204">
        <f t="shared" si="85"/>
        <v>239.20000000000002</v>
      </c>
      <c r="F250" s="204">
        <f t="shared" si="86"/>
        <v>224.25</v>
      </c>
      <c r="G250" s="204">
        <f t="shared" si="87"/>
        <v>209.29999999999998</v>
      </c>
      <c r="H250" s="204">
        <f t="shared" si="88"/>
        <v>194.35</v>
      </c>
      <c r="I250" s="214">
        <f t="shared" si="89"/>
        <v>179.4</v>
      </c>
      <c r="J250" s="144"/>
      <c r="K250" s="116"/>
      <c r="L250" s="3"/>
      <c r="M250" s="4">
        <f t="shared" si="74"/>
        <v>352.82</v>
      </c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</row>
    <row r="251" spans="2:247" s="60" customFormat="1" ht="93" customHeight="1" thickBot="1" x14ac:dyDescent="0.25">
      <c r="B251" s="113"/>
      <c r="C251" s="118" t="s">
        <v>308</v>
      </c>
      <c r="D251" s="143">
        <v>343</v>
      </c>
      <c r="E251" s="202">
        <f t="shared" si="85"/>
        <v>274.40000000000003</v>
      </c>
      <c r="F251" s="202">
        <f t="shared" si="86"/>
        <v>257.25</v>
      </c>
      <c r="G251" s="202">
        <f t="shared" si="87"/>
        <v>240.1</v>
      </c>
      <c r="H251" s="202">
        <f t="shared" si="88"/>
        <v>222.95000000000002</v>
      </c>
      <c r="I251" s="213">
        <f t="shared" si="89"/>
        <v>205.79999999999998</v>
      </c>
      <c r="J251" s="169"/>
      <c r="K251" s="120"/>
      <c r="L251" s="3"/>
      <c r="M251" s="4">
        <f t="shared" si="74"/>
        <v>404.74</v>
      </c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</row>
    <row r="252" spans="2:247" s="60" customFormat="1" ht="93" customHeight="1" thickBot="1" x14ac:dyDescent="0.25">
      <c r="B252" s="113"/>
      <c r="C252" s="121" t="s">
        <v>309</v>
      </c>
      <c r="D252" s="200">
        <v>393</v>
      </c>
      <c r="E252" s="204">
        <f t="shared" si="85"/>
        <v>314.40000000000003</v>
      </c>
      <c r="F252" s="204">
        <f t="shared" si="86"/>
        <v>294.75</v>
      </c>
      <c r="G252" s="204">
        <f t="shared" si="87"/>
        <v>275.09999999999997</v>
      </c>
      <c r="H252" s="204">
        <f t="shared" si="88"/>
        <v>255.45000000000002</v>
      </c>
      <c r="I252" s="214">
        <f t="shared" si="89"/>
        <v>235.79999999999998</v>
      </c>
      <c r="J252" s="144"/>
      <c r="K252" s="116"/>
      <c r="L252" s="3"/>
      <c r="M252" s="4">
        <f t="shared" si="74"/>
        <v>463.74</v>
      </c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</row>
    <row r="253" spans="2:247" s="60" customFormat="1" ht="93" customHeight="1" thickBot="1" x14ac:dyDescent="0.25">
      <c r="B253" s="113"/>
      <c r="C253" s="118" t="s">
        <v>310</v>
      </c>
      <c r="D253" s="143">
        <v>290</v>
      </c>
      <c r="E253" s="202">
        <f t="shared" si="85"/>
        <v>232</v>
      </c>
      <c r="F253" s="202">
        <f t="shared" si="86"/>
        <v>217.5</v>
      </c>
      <c r="G253" s="202">
        <f t="shared" si="87"/>
        <v>203</v>
      </c>
      <c r="H253" s="202">
        <f t="shared" si="88"/>
        <v>188.5</v>
      </c>
      <c r="I253" s="213">
        <f t="shared" si="89"/>
        <v>174</v>
      </c>
      <c r="J253" s="169"/>
      <c r="K253" s="120"/>
      <c r="L253" s="3"/>
      <c r="M253" s="4">
        <f t="shared" si="74"/>
        <v>342.2</v>
      </c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</row>
    <row r="254" spans="2:247" s="60" customFormat="1" ht="93" customHeight="1" thickBot="1" x14ac:dyDescent="0.25">
      <c r="B254" s="113"/>
      <c r="C254" s="121" t="s">
        <v>311</v>
      </c>
      <c r="D254" s="200">
        <v>272</v>
      </c>
      <c r="E254" s="204">
        <f t="shared" si="85"/>
        <v>217.60000000000002</v>
      </c>
      <c r="F254" s="204">
        <f t="shared" si="86"/>
        <v>204</v>
      </c>
      <c r="G254" s="204">
        <f t="shared" si="87"/>
        <v>190.39999999999998</v>
      </c>
      <c r="H254" s="204">
        <f t="shared" si="88"/>
        <v>176.8</v>
      </c>
      <c r="I254" s="214">
        <f t="shared" si="89"/>
        <v>163.19999999999999</v>
      </c>
      <c r="J254" s="144"/>
      <c r="K254" s="116"/>
      <c r="L254" s="3"/>
      <c r="M254" s="4">
        <f t="shared" si="74"/>
        <v>320.95999999999998</v>
      </c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</row>
    <row r="255" spans="2:247" s="60" customFormat="1" ht="93" customHeight="1" thickBot="1" x14ac:dyDescent="0.25">
      <c r="B255" s="113"/>
      <c r="C255" s="118" t="s">
        <v>312</v>
      </c>
      <c r="D255" s="143">
        <v>214</v>
      </c>
      <c r="E255" s="202">
        <f t="shared" si="85"/>
        <v>171.20000000000002</v>
      </c>
      <c r="F255" s="202">
        <f t="shared" si="86"/>
        <v>160.5</v>
      </c>
      <c r="G255" s="202">
        <f t="shared" si="87"/>
        <v>149.79999999999998</v>
      </c>
      <c r="H255" s="202">
        <f t="shared" si="88"/>
        <v>139.1</v>
      </c>
      <c r="I255" s="213">
        <f t="shared" si="89"/>
        <v>128.4</v>
      </c>
      <c r="J255" s="169"/>
      <c r="K255" s="120"/>
      <c r="L255" s="3"/>
      <c r="M255" s="4">
        <f t="shared" si="74"/>
        <v>252.51999999999998</v>
      </c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</row>
    <row r="256" spans="2:247" s="60" customFormat="1" ht="93" customHeight="1" thickBot="1" x14ac:dyDescent="0.25">
      <c r="B256" s="113"/>
      <c r="C256" s="121" t="s">
        <v>313</v>
      </c>
      <c r="D256" s="200">
        <v>237</v>
      </c>
      <c r="E256" s="204">
        <f t="shared" si="85"/>
        <v>189.60000000000002</v>
      </c>
      <c r="F256" s="204">
        <f t="shared" si="86"/>
        <v>177.75</v>
      </c>
      <c r="G256" s="204">
        <f t="shared" si="87"/>
        <v>165.89999999999998</v>
      </c>
      <c r="H256" s="204">
        <f t="shared" si="88"/>
        <v>154.05000000000001</v>
      </c>
      <c r="I256" s="214">
        <f t="shared" si="89"/>
        <v>142.19999999999999</v>
      </c>
      <c r="J256" s="144"/>
      <c r="K256" s="116"/>
      <c r="L256" s="3"/>
      <c r="M256" s="4">
        <f t="shared" si="74"/>
        <v>279.65999999999997</v>
      </c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</row>
    <row r="257" spans="2:247" s="60" customFormat="1" ht="93" customHeight="1" thickBot="1" x14ac:dyDescent="0.25">
      <c r="B257" s="113"/>
      <c r="C257" s="118" t="s">
        <v>314</v>
      </c>
      <c r="D257" s="143">
        <v>212</v>
      </c>
      <c r="E257" s="202">
        <f t="shared" si="85"/>
        <v>169.60000000000002</v>
      </c>
      <c r="F257" s="202">
        <f t="shared" si="86"/>
        <v>159</v>
      </c>
      <c r="G257" s="202">
        <f t="shared" si="87"/>
        <v>148.39999999999998</v>
      </c>
      <c r="H257" s="202">
        <f t="shared" si="88"/>
        <v>137.80000000000001</v>
      </c>
      <c r="I257" s="213">
        <f t="shared" si="89"/>
        <v>127.19999999999999</v>
      </c>
      <c r="J257" s="169"/>
      <c r="K257" s="120"/>
      <c r="L257" s="3"/>
      <c r="M257" s="4">
        <f t="shared" si="74"/>
        <v>250.16</v>
      </c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</row>
    <row r="258" spans="2:247" s="60" customFormat="1" ht="93" customHeight="1" thickBot="1" x14ac:dyDescent="0.25">
      <c r="B258" s="113"/>
      <c r="C258" s="121" t="s">
        <v>315</v>
      </c>
      <c r="D258" s="200">
        <v>216</v>
      </c>
      <c r="E258" s="204">
        <f t="shared" si="85"/>
        <v>172.8</v>
      </c>
      <c r="F258" s="204">
        <f t="shared" si="86"/>
        <v>162</v>
      </c>
      <c r="G258" s="204">
        <f t="shared" si="87"/>
        <v>151.19999999999999</v>
      </c>
      <c r="H258" s="204">
        <f t="shared" si="88"/>
        <v>140.4</v>
      </c>
      <c r="I258" s="214">
        <f t="shared" si="89"/>
        <v>129.6</v>
      </c>
      <c r="J258" s="144"/>
      <c r="K258" s="116"/>
      <c r="L258" s="3"/>
      <c r="M258" s="4">
        <f t="shared" si="74"/>
        <v>254.88</v>
      </c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</row>
    <row r="259" spans="2:247" s="60" customFormat="1" ht="93" customHeight="1" thickBot="1" x14ac:dyDescent="0.25">
      <c r="B259" s="113"/>
      <c r="C259" s="118" t="s">
        <v>316</v>
      </c>
      <c r="D259" s="143">
        <v>200</v>
      </c>
      <c r="E259" s="202">
        <f t="shared" si="85"/>
        <v>160</v>
      </c>
      <c r="F259" s="202">
        <f t="shared" si="86"/>
        <v>150</v>
      </c>
      <c r="G259" s="202">
        <f t="shared" si="87"/>
        <v>140</v>
      </c>
      <c r="H259" s="202">
        <f t="shared" si="88"/>
        <v>130</v>
      </c>
      <c r="I259" s="213">
        <f t="shared" si="89"/>
        <v>120</v>
      </c>
      <c r="J259" s="169"/>
      <c r="K259" s="120"/>
      <c r="L259" s="3"/>
      <c r="M259" s="4">
        <f t="shared" si="74"/>
        <v>236</v>
      </c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</row>
    <row r="260" spans="2:247" s="60" customFormat="1" ht="93" customHeight="1" thickBot="1" x14ac:dyDescent="0.25">
      <c r="B260" s="113"/>
      <c r="C260" s="121" t="s">
        <v>317</v>
      </c>
      <c r="D260" s="200">
        <v>125</v>
      </c>
      <c r="E260" s="204">
        <f t="shared" si="85"/>
        <v>100</v>
      </c>
      <c r="F260" s="204">
        <f t="shared" si="86"/>
        <v>93.75</v>
      </c>
      <c r="G260" s="204">
        <f t="shared" si="87"/>
        <v>87.5</v>
      </c>
      <c r="H260" s="204">
        <f t="shared" si="88"/>
        <v>81.25</v>
      </c>
      <c r="I260" s="214">
        <f t="shared" si="89"/>
        <v>75</v>
      </c>
      <c r="J260" s="144"/>
      <c r="K260" s="116"/>
      <c r="L260" s="3"/>
      <c r="M260" s="4">
        <f t="shared" si="74"/>
        <v>147.5</v>
      </c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</row>
    <row r="261" spans="2:247" s="60" customFormat="1" ht="93" customHeight="1" thickBot="1" x14ac:dyDescent="0.25">
      <c r="B261" s="113"/>
      <c r="C261" s="118" t="s">
        <v>318</v>
      </c>
      <c r="D261" s="143">
        <v>164</v>
      </c>
      <c r="E261" s="202">
        <f t="shared" si="85"/>
        <v>131.20000000000002</v>
      </c>
      <c r="F261" s="202">
        <f t="shared" si="86"/>
        <v>123</v>
      </c>
      <c r="G261" s="202">
        <f t="shared" si="87"/>
        <v>114.8</v>
      </c>
      <c r="H261" s="202">
        <f t="shared" si="88"/>
        <v>106.60000000000001</v>
      </c>
      <c r="I261" s="213">
        <f t="shared" si="89"/>
        <v>98.399999999999991</v>
      </c>
      <c r="J261" s="169"/>
      <c r="K261" s="120"/>
      <c r="L261" s="3"/>
      <c r="M261" s="4">
        <f t="shared" si="74"/>
        <v>193.52</v>
      </c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</row>
    <row r="262" spans="2:247" s="60" customFormat="1" ht="93" customHeight="1" thickBot="1" x14ac:dyDescent="0.25">
      <c r="B262" s="113"/>
      <c r="C262" s="121" t="s">
        <v>319</v>
      </c>
      <c r="D262" s="200">
        <v>177</v>
      </c>
      <c r="E262" s="204">
        <f t="shared" si="85"/>
        <v>141.6</v>
      </c>
      <c r="F262" s="204">
        <f t="shared" si="86"/>
        <v>132.75</v>
      </c>
      <c r="G262" s="204">
        <f t="shared" si="87"/>
        <v>123.89999999999999</v>
      </c>
      <c r="H262" s="204">
        <f t="shared" si="88"/>
        <v>115.05</v>
      </c>
      <c r="I262" s="214">
        <f t="shared" si="89"/>
        <v>106.2</v>
      </c>
      <c r="J262" s="144"/>
      <c r="K262" s="116"/>
      <c r="L262" s="3"/>
      <c r="M262" s="4">
        <f t="shared" si="74"/>
        <v>208.86</v>
      </c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</row>
    <row r="263" spans="2:247" s="60" customFormat="1" ht="93" customHeight="1" thickBot="1" x14ac:dyDescent="0.25">
      <c r="B263" s="113"/>
      <c r="C263" s="118" t="s">
        <v>320</v>
      </c>
      <c r="D263" s="143">
        <v>151</v>
      </c>
      <c r="E263" s="202">
        <f t="shared" si="85"/>
        <v>120.80000000000001</v>
      </c>
      <c r="F263" s="202">
        <f t="shared" si="86"/>
        <v>113.25</v>
      </c>
      <c r="G263" s="202">
        <f t="shared" si="87"/>
        <v>105.69999999999999</v>
      </c>
      <c r="H263" s="202">
        <f t="shared" si="88"/>
        <v>98.15</v>
      </c>
      <c r="I263" s="213">
        <f t="shared" si="89"/>
        <v>90.6</v>
      </c>
      <c r="J263" s="169"/>
      <c r="K263" s="120"/>
      <c r="L263" s="3"/>
      <c r="M263" s="4">
        <f t="shared" si="74"/>
        <v>178.18</v>
      </c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</row>
    <row r="264" spans="2:247" s="60" customFormat="1" ht="93" customHeight="1" thickBot="1" x14ac:dyDescent="0.25">
      <c r="B264" s="113"/>
      <c r="C264" s="121" t="s">
        <v>321</v>
      </c>
      <c r="D264" s="200">
        <v>159</v>
      </c>
      <c r="E264" s="204">
        <f t="shared" si="85"/>
        <v>127.2</v>
      </c>
      <c r="F264" s="204">
        <f t="shared" si="86"/>
        <v>119.25</v>
      </c>
      <c r="G264" s="204">
        <f t="shared" si="87"/>
        <v>111.3</v>
      </c>
      <c r="H264" s="204">
        <f t="shared" si="88"/>
        <v>103.35000000000001</v>
      </c>
      <c r="I264" s="214">
        <f t="shared" si="89"/>
        <v>95.399999999999991</v>
      </c>
      <c r="J264" s="144"/>
      <c r="K264" s="116"/>
      <c r="L264" s="3"/>
      <c r="M264" s="4">
        <f t="shared" si="74"/>
        <v>187.62</v>
      </c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</row>
    <row r="265" spans="2:247" s="78" customFormat="1" ht="25.5" customHeight="1" thickBot="1" x14ac:dyDescent="0.3">
      <c r="B265" s="479" t="s">
        <v>478</v>
      </c>
      <c r="C265" s="480"/>
      <c r="D265" s="480"/>
      <c r="E265" s="480"/>
      <c r="F265" s="480"/>
      <c r="G265" s="480"/>
      <c r="H265" s="480"/>
      <c r="I265" s="480"/>
      <c r="J265" s="480"/>
      <c r="K265" s="481"/>
      <c r="L265" s="125"/>
      <c r="M265" s="75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77"/>
      <c r="BE265" s="77"/>
      <c r="BF265" s="77"/>
      <c r="BG265" s="77"/>
      <c r="BH265" s="77"/>
      <c r="BI265" s="77"/>
      <c r="BJ265" s="77"/>
      <c r="BK265" s="77"/>
      <c r="BL265" s="77"/>
      <c r="BM265" s="77"/>
      <c r="BN265" s="77"/>
      <c r="BO265" s="77"/>
      <c r="BP265" s="77"/>
      <c r="BQ265" s="77"/>
      <c r="BR265" s="77"/>
      <c r="BS265" s="77"/>
      <c r="BT265" s="77"/>
      <c r="BU265" s="77"/>
      <c r="BV265" s="77"/>
      <c r="BW265" s="77"/>
      <c r="BX265" s="77"/>
      <c r="BY265" s="77"/>
      <c r="BZ265" s="77"/>
      <c r="CA265" s="77"/>
      <c r="CB265" s="77"/>
      <c r="CC265" s="77"/>
      <c r="CD265" s="77"/>
      <c r="CE265" s="77"/>
      <c r="CF265" s="77"/>
      <c r="CG265" s="77"/>
      <c r="CH265" s="77"/>
      <c r="CI265" s="77"/>
      <c r="CJ265" s="77"/>
      <c r="CK265" s="77"/>
      <c r="CL265" s="77"/>
      <c r="CM265" s="77"/>
      <c r="CN265" s="77"/>
      <c r="CO265" s="77"/>
      <c r="CP265" s="77"/>
      <c r="CQ265" s="77"/>
      <c r="CR265" s="77"/>
      <c r="CS265" s="77"/>
      <c r="CT265" s="77"/>
      <c r="CU265" s="77"/>
      <c r="CV265" s="77"/>
      <c r="CW265" s="77"/>
      <c r="CX265" s="77"/>
      <c r="CY265" s="77"/>
      <c r="CZ265" s="77"/>
      <c r="DA265" s="77"/>
      <c r="DB265" s="77"/>
      <c r="DC265" s="77"/>
      <c r="DD265" s="77"/>
      <c r="DE265" s="77"/>
      <c r="DF265" s="77"/>
      <c r="DG265" s="77"/>
      <c r="DH265" s="77"/>
      <c r="DI265" s="77"/>
      <c r="DJ265" s="77"/>
      <c r="DK265" s="77"/>
      <c r="DL265" s="77"/>
      <c r="DM265" s="77"/>
      <c r="DN265" s="77"/>
      <c r="DO265" s="77"/>
      <c r="DP265" s="77"/>
      <c r="DQ265" s="77"/>
      <c r="DR265" s="77"/>
      <c r="DS265" s="77"/>
      <c r="DT265" s="77"/>
      <c r="DU265" s="77"/>
      <c r="DV265" s="77"/>
      <c r="DW265" s="77"/>
      <c r="DX265" s="77"/>
      <c r="DY265" s="77"/>
      <c r="DZ265" s="77"/>
      <c r="EA265" s="77"/>
      <c r="EB265" s="77"/>
      <c r="EC265" s="77"/>
      <c r="ED265" s="77"/>
      <c r="EE265" s="77"/>
      <c r="EF265" s="77"/>
      <c r="EG265" s="77"/>
      <c r="EH265" s="77"/>
      <c r="EI265" s="77"/>
      <c r="EJ265" s="77"/>
      <c r="EK265" s="77"/>
      <c r="EL265" s="77"/>
      <c r="EM265" s="77"/>
      <c r="EN265" s="77"/>
      <c r="EO265" s="77"/>
      <c r="EP265" s="77"/>
      <c r="EQ265" s="77"/>
      <c r="ER265" s="77"/>
      <c r="ES265" s="77"/>
      <c r="ET265" s="77"/>
      <c r="EU265" s="77"/>
      <c r="EV265" s="77"/>
      <c r="EW265" s="77"/>
      <c r="EX265" s="77"/>
      <c r="EY265" s="77"/>
      <c r="EZ265" s="77"/>
      <c r="FA265" s="77"/>
      <c r="FB265" s="77"/>
      <c r="FC265" s="77"/>
      <c r="FD265" s="77"/>
      <c r="FE265" s="77"/>
      <c r="FF265" s="77"/>
      <c r="FG265" s="77"/>
      <c r="FH265" s="77"/>
      <c r="FI265" s="77"/>
      <c r="FJ265" s="77"/>
      <c r="FK265" s="77"/>
      <c r="FL265" s="77"/>
      <c r="FM265" s="77"/>
      <c r="FN265" s="77"/>
      <c r="FO265" s="77"/>
      <c r="FP265" s="77"/>
      <c r="FQ265" s="77"/>
      <c r="FR265" s="77"/>
      <c r="FS265" s="77"/>
      <c r="FT265" s="77"/>
      <c r="FU265" s="77"/>
      <c r="FV265" s="77"/>
      <c r="FW265" s="77"/>
      <c r="FX265" s="77"/>
      <c r="FY265" s="77"/>
      <c r="FZ265" s="77"/>
      <c r="GA265" s="77"/>
      <c r="GB265" s="77"/>
      <c r="GC265" s="77"/>
      <c r="GD265" s="77"/>
      <c r="GE265" s="77"/>
      <c r="GF265" s="77"/>
      <c r="GG265" s="77"/>
      <c r="GH265" s="77"/>
      <c r="GI265" s="77"/>
      <c r="GJ265" s="77"/>
      <c r="GK265" s="77"/>
      <c r="GL265" s="77"/>
      <c r="GM265" s="77"/>
      <c r="GN265" s="77"/>
      <c r="GO265" s="77"/>
      <c r="GP265" s="77"/>
      <c r="GQ265" s="77"/>
      <c r="GR265" s="77"/>
      <c r="GS265" s="77"/>
      <c r="GT265" s="77"/>
      <c r="GU265" s="77"/>
      <c r="GV265" s="77"/>
      <c r="GW265" s="77"/>
      <c r="GX265" s="77"/>
      <c r="GY265" s="77"/>
      <c r="GZ265" s="77"/>
      <c r="HA265" s="77"/>
      <c r="HB265" s="77"/>
      <c r="HC265" s="77"/>
      <c r="HD265" s="77"/>
      <c r="HE265" s="77"/>
      <c r="HF265" s="77"/>
      <c r="HG265" s="77"/>
      <c r="HH265" s="77"/>
      <c r="HI265" s="77"/>
      <c r="HJ265" s="77"/>
      <c r="HK265" s="77"/>
      <c r="HL265" s="77"/>
      <c r="HM265" s="77"/>
      <c r="HN265" s="77"/>
      <c r="HO265" s="77"/>
      <c r="HP265" s="77"/>
      <c r="HQ265" s="77"/>
      <c r="HR265" s="77"/>
      <c r="HS265" s="77"/>
      <c r="HT265" s="77"/>
      <c r="HU265" s="77"/>
      <c r="HV265" s="77"/>
      <c r="HW265" s="77"/>
      <c r="HX265" s="77"/>
      <c r="HY265" s="77"/>
      <c r="HZ265" s="77"/>
      <c r="IA265" s="77"/>
      <c r="IB265" s="77"/>
      <c r="IC265" s="77"/>
      <c r="ID265" s="77"/>
      <c r="IE265" s="77"/>
      <c r="IF265" s="77"/>
      <c r="IG265" s="77"/>
      <c r="IH265" s="77"/>
      <c r="II265" s="77"/>
      <c r="IJ265" s="77"/>
      <c r="IK265" s="77"/>
      <c r="IL265" s="77"/>
      <c r="IM265" s="77"/>
    </row>
    <row r="266" spans="2:247" s="60" customFormat="1" ht="93" customHeight="1" thickBot="1" x14ac:dyDescent="0.25">
      <c r="B266" s="113"/>
      <c r="C266" s="118" t="s">
        <v>359</v>
      </c>
      <c r="D266" s="143">
        <v>457</v>
      </c>
      <c r="E266" s="202">
        <f t="shared" si="85"/>
        <v>365.6</v>
      </c>
      <c r="F266" s="202">
        <f t="shared" si="86"/>
        <v>342.75</v>
      </c>
      <c r="G266" s="202">
        <f t="shared" si="87"/>
        <v>319.89999999999998</v>
      </c>
      <c r="H266" s="202">
        <f t="shared" si="88"/>
        <v>297.05</v>
      </c>
      <c r="I266" s="202">
        <f t="shared" si="89"/>
        <v>274.2</v>
      </c>
      <c r="J266" s="494" t="s">
        <v>60</v>
      </c>
      <c r="K266" s="495"/>
      <c r="L266" s="3"/>
      <c r="M266" s="4">
        <f t="shared" si="74"/>
        <v>539.26</v>
      </c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</row>
    <row r="267" spans="2:247" s="60" customFormat="1" ht="93" customHeight="1" thickBot="1" x14ac:dyDescent="0.25">
      <c r="B267" s="113"/>
      <c r="C267" s="121" t="s">
        <v>360</v>
      </c>
      <c r="D267" s="200">
        <v>643</v>
      </c>
      <c r="E267" s="204">
        <f t="shared" si="85"/>
        <v>514.4</v>
      </c>
      <c r="F267" s="204">
        <f t="shared" si="86"/>
        <v>482.25</v>
      </c>
      <c r="G267" s="204">
        <f t="shared" si="87"/>
        <v>450.09999999999997</v>
      </c>
      <c r="H267" s="204">
        <f t="shared" si="88"/>
        <v>417.95</v>
      </c>
      <c r="I267" s="204">
        <f t="shared" si="89"/>
        <v>385.8</v>
      </c>
      <c r="J267" s="496" t="s">
        <v>60</v>
      </c>
      <c r="K267" s="497"/>
      <c r="L267" s="3"/>
      <c r="M267" s="4">
        <f t="shared" si="74"/>
        <v>758.74</v>
      </c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</row>
    <row r="268" spans="2:247" s="60" customFormat="1" ht="93" customHeight="1" thickBot="1" x14ac:dyDescent="0.25">
      <c r="B268" s="113"/>
      <c r="C268" s="118" t="s">
        <v>361</v>
      </c>
      <c r="D268" s="143">
        <v>1331</v>
      </c>
      <c r="E268" s="202">
        <f t="shared" si="85"/>
        <v>1064.8</v>
      </c>
      <c r="F268" s="202">
        <f t="shared" si="86"/>
        <v>998.25</v>
      </c>
      <c r="G268" s="202">
        <f t="shared" si="87"/>
        <v>931.69999999999993</v>
      </c>
      <c r="H268" s="202">
        <f t="shared" si="88"/>
        <v>865.15</v>
      </c>
      <c r="I268" s="202">
        <f t="shared" si="89"/>
        <v>798.6</v>
      </c>
      <c r="J268" s="494" t="s">
        <v>61</v>
      </c>
      <c r="K268" s="495"/>
      <c r="L268" s="3"/>
      <c r="M268" s="4">
        <f t="shared" si="74"/>
        <v>1570.58</v>
      </c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</row>
    <row r="269" spans="2:247" s="60" customFormat="1" ht="93" customHeight="1" thickBot="1" x14ac:dyDescent="0.25">
      <c r="B269" s="113"/>
      <c r="C269" s="121" t="s">
        <v>362</v>
      </c>
      <c r="D269" s="200">
        <v>483</v>
      </c>
      <c r="E269" s="204">
        <f t="shared" si="85"/>
        <v>386.40000000000003</v>
      </c>
      <c r="F269" s="204">
        <f t="shared" si="86"/>
        <v>362.25</v>
      </c>
      <c r="G269" s="204">
        <f t="shared" si="87"/>
        <v>338.09999999999997</v>
      </c>
      <c r="H269" s="204">
        <f t="shared" si="88"/>
        <v>313.95</v>
      </c>
      <c r="I269" s="204">
        <f t="shared" si="89"/>
        <v>289.8</v>
      </c>
      <c r="J269" s="496" t="s">
        <v>61</v>
      </c>
      <c r="K269" s="497"/>
      <c r="L269" s="3"/>
      <c r="M269" s="4">
        <f t="shared" si="74"/>
        <v>569.94000000000005</v>
      </c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</row>
    <row r="270" spans="2:247" s="60" customFormat="1" ht="93" customHeight="1" thickBot="1" x14ac:dyDescent="0.25">
      <c r="B270" s="113"/>
      <c r="C270" s="118" t="s">
        <v>363</v>
      </c>
      <c r="D270" s="143">
        <v>873</v>
      </c>
      <c r="E270" s="202">
        <f t="shared" si="85"/>
        <v>698.40000000000009</v>
      </c>
      <c r="F270" s="202">
        <f t="shared" si="86"/>
        <v>654.75</v>
      </c>
      <c r="G270" s="202">
        <f t="shared" si="87"/>
        <v>611.09999999999991</v>
      </c>
      <c r="H270" s="202">
        <f t="shared" si="88"/>
        <v>567.45000000000005</v>
      </c>
      <c r="I270" s="202">
        <f t="shared" si="89"/>
        <v>523.79999999999995</v>
      </c>
      <c r="J270" s="494" t="s">
        <v>61</v>
      </c>
      <c r="K270" s="495"/>
      <c r="L270" s="3"/>
      <c r="M270" s="4">
        <f t="shared" si="74"/>
        <v>1030.1399999999999</v>
      </c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</row>
    <row r="271" spans="2:247" s="60" customFormat="1" ht="93" customHeight="1" thickBot="1" x14ac:dyDescent="0.25">
      <c r="B271" s="113"/>
      <c r="C271" s="121" t="s">
        <v>364</v>
      </c>
      <c r="D271" s="200">
        <v>496</v>
      </c>
      <c r="E271" s="204">
        <f t="shared" si="85"/>
        <v>396.8</v>
      </c>
      <c r="F271" s="204">
        <f t="shared" si="86"/>
        <v>372</v>
      </c>
      <c r="G271" s="204">
        <f t="shared" si="87"/>
        <v>347.2</v>
      </c>
      <c r="H271" s="204">
        <f t="shared" si="88"/>
        <v>322.40000000000003</v>
      </c>
      <c r="I271" s="204">
        <f t="shared" si="89"/>
        <v>297.59999999999997</v>
      </c>
      <c r="J271" s="496" t="s">
        <v>61</v>
      </c>
      <c r="K271" s="497"/>
      <c r="L271" s="3"/>
      <c r="M271" s="4">
        <f t="shared" si="74"/>
        <v>585.28</v>
      </c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</row>
    <row r="272" spans="2:247" s="60" customFormat="1" ht="93" customHeight="1" thickBot="1" x14ac:dyDescent="0.25">
      <c r="B272" s="113"/>
      <c r="C272" s="118" t="s">
        <v>365</v>
      </c>
      <c r="D272" s="143">
        <v>1002</v>
      </c>
      <c r="E272" s="202">
        <f t="shared" si="85"/>
        <v>801.6</v>
      </c>
      <c r="F272" s="202">
        <f t="shared" si="86"/>
        <v>751.5</v>
      </c>
      <c r="G272" s="202">
        <f t="shared" si="87"/>
        <v>701.4</v>
      </c>
      <c r="H272" s="202">
        <f t="shared" si="88"/>
        <v>651.30000000000007</v>
      </c>
      <c r="I272" s="202">
        <f t="shared" si="89"/>
        <v>601.19999999999993</v>
      </c>
      <c r="J272" s="494" t="s">
        <v>61</v>
      </c>
      <c r="K272" s="495"/>
      <c r="L272" s="3"/>
      <c r="M272" s="4">
        <f t="shared" si="74"/>
        <v>1182.3599999999999</v>
      </c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</row>
    <row r="273" spans="2:247" s="60" customFormat="1" ht="93" customHeight="1" thickBot="1" x14ac:dyDescent="0.25">
      <c r="B273" s="113"/>
      <c r="C273" s="121" t="s">
        <v>366</v>
      </c>
      <c r="D273" s="200">
        <v>398</v>
      </c>
      <c r="E273" s="204">
        <f t="shared" si="85"/>
        <v>318.40000000000003</v>
      </c>
      <c r="F273" s="204">
        <f t="shared" si="86"/>
        <v>298.5</v>
      </c>
      <c r="G273" s="204">
        <f t="shared" si="87"/>
        <v>278.59999999999997</v>
      </c>
      <c r="H273" s="204">
        <f t="shared" si="88"/>
        <v>258.7</v>
      </c>
      <c r="I273" s="204">
        <f t="shared" si="89"/>
        <v>238.79999999999998</v>
      </c>
      <c r="J273" s="496" t="s">
        <v>61</v>
      </c>
      <c r="K273" s="497"/>
      <c r="L273" s="3"/>
      <c r="M273" s="4">
        <f t="shared" si="74"/>
        <v>469.64</v>
      </c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</row>
    <row r="274" spans="2:247" s="60" customFormat="1" ht="93" customHeight="1" thickBot="1" x14ac:dyDescent="0.25">
      <c r="B274" s="113"/>
      <c r="C274" s="118" t="s">
        <v>367</v>
      </c>
      <c r="D274" s="143">
        <v>517</v>
      </c>
      <c r="E274" s="202">
        <f t="shared" si="85"/>
        <v>413.6</v>
      </c>
      <c r="F274" s="202">
        <f t="shared" si="86"/>
        <v>387.75</v>
      </c>
      <c r="G274" s="202">
        <f t="shared" si="87"/>
        <v>361.9</v>
      </c>
      <c r="H274" s="202">
        <f t="shared" si="88"/>
        <v>336.05</v>
      </c>
      <c r="I274" s="202">
        <f t="shared" si="89"/>
        <v>310.2</v>
      </c>
      <c r="J274" s="494" t="s">
        <v>61</v>
      </c>
      <c r="K274" s="495"/>
      <c r="L274" s="3"/>
      <c r="M274" s="4">
        <f t="shared" si="74"/>
        <v>610.05999999999995</v>
      </c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</row>
    <row r="275" spans="2:247" s="60" customFormat="1" ht="93" customHeight="1" thickBot="1" x14ac:dyDescent="0.25">
      <c r="B275" s="113"/>
      <c r="C275" s="121" t="s">
        <v>368</v>
      </c>
      <c r="D275" s="200">
        <v>1091</v>
      </c>
      <c r="E275" s="204">
        <f t="shared" si="85"/>
        <v>872.80000000000007</v>
      </c>
      <c r="F275" s="204">
        <f t="shared" si="86"/>
        <v>818.25</v>
      </c>
      <c r="G275" s="204">
        <f t="shared" si="87"/>
        <v>763.69999999999993</v>
      </c>
      <c r="H275" s="204">
        <f t="shared" si="88"/>
        <v>709.15</v>
      </c>
      <c r="I275" s="204">
        <f t="shared" si="89"/>
        <v>654.6</v>
      </c>
      <c r="J275" s="496" t="s">
        <v>61</v>
      </c>
      <c r="K275" s="497"/>
      <c r="L275" s="3"/>
      <c r="M275" s="4">
        <f t="shared" si="74"/>
        <v>1287.3800000000001</v>
      </c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</row>
    <row r="276" spans="2:247" s="60" customFormat="1" ht="93" customHeight="1" thickBot="1" x14ac:dyDescent="0.25">
      <c r="B276" s="113"/>
      <c r="C276" s="118" t="s">
        <v>369</v>
      </c>
      <c r="D276" s="143">
        <v>416</v>
      </c>
      <c r="E276" s="202">
        <f t="shared" si="85"/>
        <v>332.8</v>
      </c>
      <c r="F276" s="202">
        <f t="shared" si="86"/>
        <v>312</v>
      </c>
      <c r="G276" s="202">
        <f t="shared" si="87"/>
        <v>291.2</v>
      </c>
      <c r="H276" s="202">
        <f t="shared" si="88"/>
        <v>270.40000000000003</v>
      </c>
      <c r="I276" s="202">
        <f t="shared" si="89"/>
        <v>249.6</v>
      </c>
      <c r="J276" s="494" t="s">
        <v>61</v>
      </c>
      <c r="K276" s="495"/>
      <c r="L276" s="3"/>
      <c r="M276" s="4">
        <f t="shared" si="74"/>
        <v>490.88</v>
      </c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</row>
    <row r="277" spans="2:247" s="60" customFormat="1" ht="93" customHeight="1" thickBot="1" x14ac:dyDescent="0.25">
      <c r="B277" s="113"/>
      <c r="C277" s="121" t="s">
        <v>370</v>
      </c>
      <c r="D277" s="200">
        <v>920</v>
      </c>
      <c r="E277" s="204">
        <f t="shared" si="85"/>
        <v>736</v>
      </c>
      <c r="F277" s="204">
        <f t="shared" si="86"/>
        <v>690</v>
      </c>
      <c r="G277" s="204">
        <f t="shared" si="87"/>
        <v>644</v>
      </c>
      <c r="H277" s="204">
        <f t="shared" si="88"/>
        <v>598</v>
      </c>
      <c r="I277" s="204">
        <f t="shared" si="89"/>
        <v>552</v>
      </c>
      <c r="J277" s="496" t="s">
        <v>61</v>
      </c>
      <c r="K277" s="497"/>
      <c r="L277" s="3"/>
      <c r="M277" s="4">
        <f t="shared" si="74"/>
        <v>1085.5999999999999</v>
      </c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</row>
    <row r="278" spans="2:247" s="78" customFormat="1" ht="25.5" customHeight="1" thickBot="1" x14ac:dyDescent="0.3">
      <c r="B278" s="479" t="s">
        <v>479</v>
      </c>
      <c r="C278" s="480"/>
      <c r="D278" s="480"/>
      <c r="E278" s="480"/>
      <c r="F278" s="480"/>
      <c r="G278" s="480"/>
      <c r="H278" s="480"/>
      <c r="I278" s="480"/>
      <c r="J278" s="480"/>
      <c r="K278" s="481"/>
      <c r="L278" s="125"/>
      <c r="M278" s="75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77"/>
      <c r="BE278" s="77"/>
      <c r="BF278" s="77"/>
      <c r="BG278" s="77"/>
      <c r="BH278" s="77"/>
      <c r="BI278" s="77"/>
      <c r="BJ278" s="77"/>
      <c r="BK278" s="77"/>
      <c r="BL278" s="77"/>
      <c r="BM278" s="77"/>
      <c r="BN278" s="77"/>
      <c r="BO278" s="77"/>
      <c r="BP278" s="77"/>
      <c r="BQ278" s="77"/>
      <c r="BR278" s="77"/>
      <c r="BS278" s="77"/>
      <c r="BT278" s="77"/>
      <c r="BU278" s="77"/>
      <c r="BV278" s="77"/>
      <c r="BW278" s="77"/>
      <c r="BX278" s="77"/>
      <c r="BY278" s="77"/>
      <c r="BZ278" s="77"/>
      <c r="CA278" s="77"/>
      <c r="CB278" s="77"/>
      <c r="CC278" s="77"/>
      <c r="CD278" s="77"/>
      <c r="CE278" s="77"/>
      <c r="CF278" s="77"/>
      <c r="CG278" s="77"/>
      <c r="CH278" s="77"/>
      <c r="CI278" s="77"/>
      <c r="CJ278" s="77"/>
      <c r="CK278" s="77"/>
      <c r="CL278" s="77"/>
      <c r="CM278" s="77"/>
      <c r="CN278" s="77"/>
      <c r="CO278" s="77"/>
      <c r="CP278" s="77"/>
      <c r="CQ278" s="77"/>
      <c r="CR278" s="77"/>
      <c r="CS278" s="77"/>
      <c r="CT278" s="77"/>
      <c r="CU278" s="77"/>
      <c r="CV278" s="77"/>
      <c r="CW278" s="77"/>
      <c r="CX278" s="77"/>
      <c r="CY278" s="77"/>
      <c r="CZ278" s="77"/>
      <c r="DA278" s="77"/>
      <c r="DB278" s="77"/>
      <c r="DC278" s="77"/>
      <c r="DD278" s="77"/>
      <c r="DE278" s="77"/>
      <c r="DF278" s="77"/>
      <c r="DG278" s="77"/>
      <c r="DH278" s="77"/>
      <c r="DI278" s="77"/>
      <c r="DJ278" s="77"/>
      <c r="DK278" s="77"/>
      <c r="DL278" s="77"/>
      <c r="DM278" s="77"/>
      <c r="DN278" s="77"/>
      <c r="DO278" s="77"/>
      <c r="DP278" s="77"/>
      <c r="DQ278" s="77"/>
      <c r="DR278" s="77"/>
      <c r="DS278" s="77"/>
      <c r="DT278" s="77"/>
      <c r="DU278" s="77"/>
      <c r="DV278" s="77"/>
      <c r="DW278" s="77"/>
      <c r="DX278" s="77"/>
      <c r="DY278" s="77"/>
      <c r="DZ278" s="77"/>
      <c r="EA278" s="77"/>
      <c r="EB278" s="77"/>
      <c r="EC278" s="77"/>
      <c r="ED278" s="77"/>
      <c r="EE278" s="77"/>
      <c r="EF278" s="77"/>
      <c r="EG278" s="77"/>
      <c r="EH278" s="77"/>
      <c r="EI278" s="77"/>
      <c r="EJ278" s="77"/>
      <c r="EK278" s="77"/>
      <c r="EL278" s="77"/>
      <c r="EM278" s="77"/>
      <c r="EN278" s="77"/>
      <c r="EO278" s="77"/>
      <c r="EP278" s="77"/>
      <c r="EQ278" s="77"/>
      <c r="ER278" s="77"/>
      <c r="ES278" s="77"/>
      <c r="ET278" s="77"/>
      <c r="EU278" s="77"/>
      <c r="EV278" s="77"/>
      <c r="EW278" s="77"/>
      <c r="EX278" s="77"/>
      <c r="EY278" s="77"/>
      <c r="EZ278" s="77"/>
      <c r="FA278" s="77"/>
      <c r="FB278" s="77"/>
      <c r="FC278" s="77"/>
      <c r="FD278" s="77"/>
      <c r="FE278" s="77"/>
      <c r="FF278" s="77"/>
      <c r="FG278" s="77"/>
      <c r="FH278" s="77"/>
      <c r="FI278" s="77"/>
      <c r="FJ278" s="77"/>
      <c r="FK278" s="77"/>
      <c r="FL278" s="77"/>
      <c r="FM278" s="77"/>
      <c r="FN278" s="77"/>
      <c r="FO278" s="77"/>
      <c r="FP278" s="77"/>
      <c r="FQ278" s="77"/>
      <c r="FR278" s="77"/>
      <c r="FS278" s="77"/>
      <c r="FT278" s="77"/>
      <c r="FU278" s="77"/>
      <c r="FV278" s="77"/>
      <c r="FW278" s="77"/>
      <c r="FX278" s="77"/>
      <c r="FY278" s="77"/>
      <c r="FZ278" s="77"/>
      <c r="GA278" s="77"/>
      <c r="GB278" s="77"/>
      <c r="GC278" s="77"/>
      <c r="GD278" s="77"/>
      <c r="GE278" s="77"/>
      <c r="GF278" s="77"/>
      <c r="GG278" s="77"/>
      <c r="GH278" s="77"/>
      <c r="GI278" s="77"/>
      <c r="GJ278" s="77"/>
      <c r="GK278" s="77"/>
      <c r="GL278" s="77"/>
      <c r="GM278" s="77"/>
      <c r="GN278" s="77"/>
      <c r="GO278" s="77"/>
      <c r="GP278" s="77"/>
      <c r="GQ278" s="77"/>
      <c r="GR278" s="77"/>
      <c r="GS278" s="77"/>
      <c r="GT278" s="77"/>
      <c r="GU278" s="77"/>
      <c r="GV278" s="77"/>
      <c r="GW278" s="77"/>
      <c r="GX278" s="77"/>
      <c r="GY278" s="77"/>
      <c r="GZ278" s="77"/>
      <c r="HA278" s="77"/>
      <c r="HB278" s="77"/>
      <c r="HC278" s="77"/>
      <c r="HD278" s="77"/>
      <c r="HE278" s="77"/>
      <c r="HF278" s="77"/>
      <c r="HG278" s="77"/>
      <c r="HH278" s="77"/>
      <c r="HI278" s="77"/>
      <c r="HJ278" s="77"/>
      <c r="HK278" s="77"/>
      <c r="HL278" s="77"/>
      <c r="HM278" s="77"/>
      <c r="HN278" s="77"/>
      <c r="HO278" s="77"/>
      <c r="HP278" s="77"/>
      <c r="HQ278" s="77"/>
      <c r="HR278" s="77"/>
      <c r="HS278" s="77"/>
      <c r="HT278" s="77"/>
      <c r="HU278" s="77"/>
      <c r="HV278" s="77"/>
      <c r="HW278" s="77"/>
      <c r="HX278" s="77"/>
      <c r="HY278" s="77"/>
      <c r="HZ278" s="77"/>
      <c r="IA278" s="77"/>
      <c r="IB278" s="77"/>
      <c r="IC278" s="77"/>
      <c r="ID278" s="77"/>
      <c r="IE278" s="77"/>
      <c r="IF278" s="77"/>
      <c r="IG278" s="77"/>
      <c r="IH278" s="77"/>
      <c r="II278" s="77"/>
      <c r="IJ278" s="77"/>
      <c r="IK278" s="77"/>
      <c r="IL278" s="77"/>
      <c r="IM278" s="77"/>
    </row>
    <row r="279" spans="2:247" s="171" customFormat="1" ht="93" customHeight="1" thickBot="1" x14ac:dyDescent="0.25">
      <c r="B279" s="189"/>
      <c r="C279" s="190" t="s">
        <v>322</v>
      </c>
      <c r="D279" s="207">
        <v>2850</v>
      </c>
      <c r="E279" s="208">
        <f t="shared" si="85"/>
        <v>2280</v>
      </c>
      <c r="F279" s="208">
        <f t="shared" si="86"/>
        <v>2137.5</v>
      </c>
      <c r="G279" s="208">
        <f t="shared" si="87"/>
        <v>1994.9999999999998</v>
      </c>
      <c r="H279" s="208">
        <f t="shared" si="88"/>
        <v>1852.5</v>
      </c>
      <c r="I279" s="208">
        <f t="shared" si="89"/>
        <v>1710</v>
      </c>
      <c r="J279" s="433" t="s">
        <v>61</v>
      </c>
      <c r="K279" s="434"/>
      <c r="L279" s="173"/>
      <c r="M279" s="4">
        <f t="shared" si="74"/>
        <v>3363</v>
      </c>
      <c r="N279" s="142"/>
      <c r="O279" s="142"/>
      <c r="P279" s="142"/>
      <c r="Q279" s="142"/>
      <c r="R279" s="142"/>
      <c r="S279" s="142"/>
      <c r="T279" s="142"/>
      <c r="U279" s="142"/>
      <c r="V279" s="142"/>
      <c r="W279" s="142"/>
      <c r="X279" s="142"/>
      <c r="Y279" s="142"/>
      <c r="Z279" s="142"/>
      <c r="AA279" s="142"/>
      <c r="AB279" s="142"/>
      <c r="AC279" s="142"/>
      <c r="AD279" s="142"/>
      <c r="AE279" s="142"/>
      <c r="AF279" s="142"/>
      <c r="AG279" s="142"/>
      <c r="AH279" s="142"/>
      <c r="AI279" s="142"/>
      <c r="AJ279" s="142"/>
      <c r="AK279" s="142"/>
      <c r="AL279" s="142"/>
      <c r="AM279" s="142"/>
      <c r="AN279" s="142"/>
      <c r="AO279" s="142"/>
      <c r="AP279" s="142"/>
      <c r="AQ279" s="142"/>
      <c r="AR279" s="142"/>
      <c r="AS279" s="142"/>
      <c r="AT279" s="142"/>
      <c r="AU279" s="142"/>
      <c r="AV279" s="142"/>
      <c r="AW279" s="142"/>
      <c r="AX279" s="142"/>
      <c r="AY279" s="142"/>
      <c r="AZ279" s="142"/>
      <c r="BA279" s="142"/>
      <c r="BB279" s="142"/>
      <c r="BC279" s="142"/>
      <c r="BD279" s="142"/>
      <c r="BE279" s="142"/>
      <c r="BF279" s="142"/>
      <c r="BG279" s="142"/>
      <c r="BH279" s="142"/>
      <c r="BI279" s="142"/>
      <c r="BJ279" s="142"/>
      <c r="BK279" s="142"/>
      <c r="BL279" s="142"/>
      <c r="BM279" s="142"/>
      <c r="BN279" s="142"/>
      <c r="BO279" s="142"/>
      <c r="BP279" s="142"/>
      <c r="BQ279" s="142"/>
      <c r="BR279" s="142"/>
      <c r="BS279" s="142"/>
      <c r="BT279" s="142"/>
      <c r="BU279" s="142"/>
      <c r="BV279" s="142"/>
      <c r="BW279" s="142"/>
      <c r="BX279" s="142"/>
      <c r="BY279" s="142"/>
      <c r="BZ279" s="142"/>
      <c r="CA279" s="142"/>
      <c r="CB279" s="142"/>
      <c r="CC279" s="142"/>
      <c r="CD279" s="142"/>
      <c r="CE279" s="142"/>
      <c r="CF279" s="142"/>
      <c r="CG279" s="142"/>
      <c r="CH279" s="142"/>
      <c r="CI279" s="142"/>
      <c r="CJ279" s="142"/>
      <c r="CK279" s="142"/>
      <c r="CL279" s="142"/>
      <c r="CM279" s="142"/>
      <c r="CN279" s="142"/>
      <c r="CO279" s="142"/>
      <c r="CP279" s="142"/>
      <c r="CQ279" s="142"/>
      <c r="CR279" s="142"/>
      <c r="CS279" s="142"/>
      <c r="CT279" s="142"/>
      <c r="CU279" s="142"/>
      <c r="CV279" s="142"/>
      <c r="CW279" s="142"/>
      <c r="CX279" s="142"/>
      <c r="CY279" s="142"/>
      <c r="CZ279" s="142"/>
      <c r="DA279" s="142"/>
      <c r="DB279" s="142"/>
      <c r="DC279" s="142"/>
      <c r="DD279" s="142"/>
      <c r="DE279" s="142"/>
      <c r="DF279" s="142"/>
      <c r="DG279" s="142"/>
      <c r="DH279" s="142"/>
      <c r="DI279" s="142"/>
      <c r="DJ279" s="142"/>
      <c r="DK279" s="142"/>
      <c r="DL279" s="142"/>
      <c r="DM279" s="142"/>
      <c r="DN279" s="142"/>
      <c r="DO279" s="142"/>
      <c r="DP279" s="142"/>
      <c r="DQ279" s="142"/>
      <c r="DR279" s="142"/>
      <c r="DS279" s="142"/>
      <c r="DT279" s="142"/>
      <c r="DU279" s="142"/>
      <c r="DV279" s="142"/>
      <c r="DW279" s="142"/>
      <c r="DX279" s="142"/>
      <c r="DY279" s="142"/>
      <c r="DZ279" s="142"/>
      <c r="EA279" s="142"/>
      <c r="EB279" s="142"/>
      <c r="EC279" s="142"/>
      <c r="ED279" s="142"/>
      <c r="EE279" s="142"/>
      <c r="EF279" s="142"/>
      <c r="EG279" s="142"/>
      <c r="EH279" s="142"/>
      <c r="EI279" s="142"/>
      <c r="EJ279" s="142"/>
      <c r="EK279" s="142"/>
      <c r="EL279" s="142"/>
      <c r="EM279" s="142"/>
      <c r="EN279" s="142"/>
      <c r="EO279" s="142"/>
      <c r="EP279" s="142"/>
      <c r="EQ279" s="142"/>
      <c r="ER279" s="142"/>
      <c r="ES279" s="142"/>
      <c r="ET279" s="142"/>
      <c r="EU279" s="142"/>
      <c r="EV279" s="142"/>
      <c r="EW279" s="142"/>
      <c r="EX279" s="142"/>
      <c r="EY279" s="142"/>
      <c r="EZ279" s="142"/>
      <c r="FA279" s="142"/>
      <c r="FB279" s="142"/>
      <c r="FC279" s="142"/>
      <c r="FD279" s="142"/>
      <c r="FE279" s="142"/>
      <c r="FF279" s="142"/>
      <c r="FG279" s="142"/>
      <c r="FH279" s="142"/>
      <c r="FI279" s="142"/>
      <c r="FJ279" s="142"/>
      <c r="FK279" s="142"/>
      <c r="FL279" s="142"/>
      <c r="FM279" s="142"/>
      <c r="FN279" s="142"/>
      <c r="FO279" s="142"/>
      <c r="FP279" s="142"/>
      <c r="FQ279" s="142"/>
      <c r="FR279" s="142"/>
      <c r="FS279" s="142"/>
      <c r="FT279" s="142"/>
      <c r="FU279" s="142"/>
      <c r="FV279" s="142"/>
      <c r="FW279" s="142"/>
      <c r="FX279" s="142"/>
      <c r="FY279" s="142"/>
      <c r="FZ279" s="142"/>
      <c r="GA279" s="142"/>
      <c r="GB279" s="142"/>
      <c r="GC279" s="142"/>
      <c r="GD279" s="142"/>
      <c r="GE279" s="142"/>
      <c r="GF279" s="142"/>
      <c r="GG279" s="142"/>
      <c r="GH279" s="142"/>
      <c r="GI279" s="142"/>
      <c r="GJ279" s="142"/>
      <c r="GK279" s="142"/>
      <c r="GL279" s="142"/>
      <c r="GM279" s="142"/>
      <c r="GN279" s="142"/>
      <c r="GO279" s="142"/>
      <c r="GP279" s="142"/>
      <c r="GQ279" s="142"/>
      <c r="GR279" s="142"/>
      <c r="GS279" s="142"/>
      <c r="GT279" s="142"/>
      <c r="GU279" s="142"/>
      <c r="GV279" s="142"/>
      <c r="GW279" s="142"/>
      <c r="GX279" s="142"/>
      <c r="GY279" s="142"/>
      <c r="GZ279" s="142"/>
      <c r="HA279" s="142"/>
      <c r="HB279" s="142"/>
      <c r="HC279" s="142"/>
      <c r="HD279" s="142"/>
      <c r="HE279" s="142"/>
      <c r="HF279" s="142"/>
      <c r="HG279" s="142"/>
      <c r="HH279" s="142"/>
      <c r="HI279" s="142"/>
      <c r="HJ279" s="142"/>
      <c r="HK279" s="142"/>
      <c r="HL279" s="142"/>
      <c r="HM279" s="142"/>
      <c r="HN279" s="142"/>
      <c r="HO279" s="142"/>
      <c r="HP279" s="142"/>
      <c r="HQ279" s="142"/>
      <c r="HR279" s="142"/>
      <c r="HS279" s="142"/>
      <c r="HT279" s="142"/>
      <c r="HU279" s="142"/>
      <c r="HV279" s="142"/>
      <c r="HW279" s="142"/>
      <c r="HX279" s="142"/>
      <c r="HY279" s="142"/>
      <c r="HZ279" s="142"/>
      <c r="IA279" s="142"/>
      <c r="IB279" s="142"/>
      <c r="IC279" s="142"/>
      <c r="ID279" s="142"/>
      <c r="IE279" s="142"/>
      <c r="IF279" s="142"/>
      <c r="IG279" s="142"/>
      <c r="IH279" s="142"/>
      <c r="II279" s="142"/>
      <c r="IJ279" s="142"/>
      <c r="IK279" s="142"/>
      <c r="IL279" s="142"/>
      <c r="IM279" s="142"/>
    </row>
    <row r="280" spans="2:247" s="171" customFormat="1" ht="93" customHeight="1" thickBot="1" x14ac:dyDescent="0.25">
      <c r="B280" s="189"/>
      <c r="C280" s="195" t="s">
        <v>323</v>
      </c>
      <c r="D280" s="205">
        <v>2850</v>
      </c>
      <c r="E280" s="206">
        <f>D280*0.8</f>
        <v>2280</v>
      </c>
      <c r="F280" s="206">
        <f>D280*0.75</f>
        <v>2137.5</v>
      </c>
      <c r="G280" s="206">
        <f>D280*0.7</f>
        <v>1994.9999999999998</v>
      </c>
      <c r="H280" s="206">
        <f>D280*0.65</f>
        <v>1852.5</v>
      </c>
      <c r="I280" s="206">
        <f>D280*0.6</f>
        <v>1710</v>
      </c>
      <c r="J280" s="435" t="s">
        <v>61</v>
      </c>
      <c r="K280" s="436"/>
      <c r="L280" s="173"/>
      <c r="M280" s="4">
        <f t="shared" si="74"/>
        <v>3363</v>
      </c>
      <c r="N280" s="142"/>
      <c r="O280" s="142"/>
      <c r="P280" s="142"/>
      <c r="Q280" s="142"/>
      <c r="R280" s="142"/>
      <c r="S280" s="142"/>
      <c r="T280" s="142"/>
      <c r="U280" s="142"/>
      <c r="V280" s="142"/>
      <c r="W280" s="142"/>
      <c r="X280" s="142"/>
      <c r="Y280" s="142"/>
      <c r="Z280" s="142"/>
      <c r="AA280" s="142"/>
      <c r="AB280" s="142"/>
      <c r="AC280" s="142"/>
      <c r="AD280" s="142"/>
      <c r="AE280" s="142"/>
      <c r="AF280" s="142"/>
      <c r="AG280" s="142"/>
      <c r="AH280" s="142"/>
      <c r="AI280" s="142"/>
      <c r="AJ280" s="142"/>
      <c r="AK280" s="142"/>
      <c r="AL280" s="142"/>
      <c r="AM280" s="142"/>
      <c r="AN280" s="142"/>
      <c r="AO280" s="142"/>
      <c r="AP280" s="142"/>
      <c r="AQ280" s="142"/>
      <c r="AR280" s="142"/>
      <c r="AS280" s="142"/>
      <c r="AT280" s="142"/>
      <c r="AU280" s="142"/>
      <c r="AV280" s="142"/>
      <c r="AW280" s="142"/>
      <c r="AX280" s="142"/>
      <c r="AY280" s="142"/>
      <c r="AZ280" s="142"/>
      <c r="BA280" s="142"/>
      <c r="BB280" s="142"/>
      <c r="BC280" s="142"/>
      <c r="BD280" s="142"/>
      <c r="BE280" s="142"/>
      <c r="BF280" s="142"/>
      <c r="BG280" s="142"/>
      <c r="BH280" s="142"/>
      <c r="BI280" s="142"/>
      <c r="BJ280" s="142"/>
      <c r="BK280" s="142"/>
      <c r="BL280" s="142"/>
      <c r="BM280" s="142"/>
      <c r="BN280" s="142"/>
      <c r="BO280" s="142"/>
      <c r="BP280" s="142"/>
      <c r="BQ280" s="142"/>
      <c r="BR280" s="142"/>
      <c r="BS280" s="142"/>
      <c r="BT280" s="142"/>
      <c r="BU280" s="142"/>
      <c r="BV280" s="142"/>
      <c r="BW280" s="142"/>
      <c r="BX280" s="142"/>
      <c r="BY280" s="142"/>
      <c r="BZ280" s="142"/>
      <c r="CA280" s="142"/>
      <c r="CB280" s="142"/>
      <c r="CC280" s="142"/>
      <c r="CD280" s="142"/>
      <c r="CE280" s="142"/>
      <c r="CF280" s="142"/>
      <c r="CG280" s="142"/>
      <c r="CH280" s="142"/>
      <c r="CI280" s="142"/>
      <c r="CJ280" s="142"/>
      <c r="CK280" s="142"/>
      <c r="CL280" s="142"/>
      <c r="CM280" s="142"/>
      <c r="CN280" s="142"/>
      <c r="CO280" s="142"/>
      <c r="CP280" s="142"/>
      <c r="CQ280" s="142"/>
      <c r="CR280" s="142"/>
      <c r="CS280" s="142"/>
      <c r="CT280" s="142"/>
      <c r="CU280" s="142"/>
      <c r="CV280" s="142"/>
      <c r="CW280" s="142"/>
      <c r="CX280" s="142"/>
      <c r="CY280" s="142"/>
      <c r="CZ280" s="142"/>
      <c r="DA280" s="142"/>
      <c r="DB280" s="142"/>
      <c r="DC280" s="142"/>
      <c r="DD280" s="142"/>
      <c r="DE280" s="142"/>
      <c r="DF280" s="142"/>
      <c r="DG280" s="142"/>
      <c r="DH280" s="142"/>
      <c r="DI280" s="142"/>
      <c r="DJ280" s="142"/>
      <c r="DK280" s="142"/>
      <c r="DL280" s="142"/>
      <c r="DM280" s="142"/>
      <c r="DN280" s="142"/>
      <c r="DO280" s="142"/>
      <c r="DP280" s="142"/>
      <c r="DQ280" s="142"/>
      <c r="DR280" s="142"/>
      <c r="DS280" s="142"/>
      <c r="DT280" s="142"/>
      <c r="DU280" s="142"/>
      <c r="DV280" s="142"/>
      <c r="DW280" s="142"/>
      <c r="DX280" s="142"/>
      <c r="DY280" s="142"/>
      <c r="DZ280" s="142"/>
      <c r="EA280" s="142"/>
      <c r="EB280" s="142"/>
      <c r="EC280" s="142"/>
      <c r="ED280" s="142"/>
      <c r="EE280" s="142"/>
      <c r="EF280" s="142"/>
      <c r="EG280" s="142"/>
      <c r="EH280" s="142"/>
      <c r="EI280" s="142"/>
      <c r="EJ280" s="142"/>
      <c r="EK280" s="142"/>
      <c r="EL280" s="142"/>
      <c r="EM280" s="142"/>
      <c r="EN280" s="142"/>
      <c r="EO280" s="142"/>
      <c r="EP280" s="142"/>
      <c r="EQ280" s="142"/>
      <c r="ER280" s="142"/>
      <c r="ES280" s="142"/>
      <c r="ET280" s="142"/>
      <c r="EU280" s="142"/>
      <c r="EV280" s="142"/>
      <c r="EW280" s="142"/>
      <c r="EX280" s="142"/>
      <c r="EY280" s="142"/>
      <c r="EZ280" s="142"/>
      <c r="FA280" s="142"/>
      <c r="FB280" s="142"/>
      <c r="FC280" s="142"/>
      <c r="FD280" s="142"/>
      <c r="FE280" s="142"/>
      <c r="FF280" s="142"/>
      <c r="FG280" s="142"/>
      <c r="FH280" s="142"/>
      <c r="FI280" s="142"/>
      <c r="FJ280" s="142"/>
      <c r="FK280" s="142"/>
      <c r="FL280" s="142"/>
      <c r="FM280" s="142"/>
      <c r="FN280" s="142"/>
      <c r="FO280" s="142"/>
      <c r="FP280" s="142"/>
      <c r="FQ280" s="142"/>
      <c r="FR280" s="142"/>
      <c r="FS280" s="142"/>
      <c r="FT280" s="142"/>
      <c r="FU280" s="142"/>
      <c r="FV280" s="142"/>
      <c r="FW280" s="142"/>
      <c r="FX280" s="142"/>
      <c r="FY280" s="142"/>
      <c r="FZ280" s="142"/>
      <c r="GA280" s="142"/>
      <c r="GB280" s="142"/>
      <c r="GC280" s="142"/>
      <c r="GD280" s="142"/>
      <c r="GE280" s="142"/>
      <c r="GF280" s="142"/>
      <c r="GG280" s="142"/>
      <c r="GH280" s="142"/>
      <c r="GI280" s="142"/>
      <c r="GJ280" s="142"/>
      <c r="GK280" s="142"/>
      <c r="GL280" s="142"/>
      <c r="GM280" s="142"/>
      <c r="GN280" s="142"/>
      <c r="GO280" s="142"/>
      <c r="GP280" s="142"/>
      <c r="GQ280" s="142"/>
      <c r="GR280" s="142"/>
      <c r="GS280" s="142"/>
      <c r="GT280" s="142"/>
      <c r="GU280" s="142"/>
      <c r="GV280" s="142"/>
      <c r="GW280" s="142"/>
      <c r="GX280" s="142"/>
      <c r="GY280" s="142"/>
      <c r="GZ280" s="142"/>
      <c r="HA280" s="142"/>
      <c r="HB280" s="142"/>
      <c r="HC280" s="142"/>
      <c r="HD280" s="142"/>
      <c r="HE280" s="142"/>
      <c r="HF280" s="142"/>
      <c r="HG280" s="142"/>
      <c r="HH280" s="142"/>
      <c r="HI280" s="142"/>
      <c r="HJ280" s="142"/>
      <c r="HK280" s="142"/>
      <c r="HL280" s="142"/>
      <c r="HM280" s="142"/>
      <c r="HN280" s="142"/>
      <c r="HO280" s="142"/>
      <c r="HP280" s="142"/>
      <c r="HQ280" s="142"/>
      <c r="HR280" s="142"/>
      <c r="HS280" s="142"/>
      <c r="HT280" s="142"/>
      <c r="HU280" s="142"/>
      <c r="HV280" s="142"/>
      <c r="HW280" s="142"/>
      <c r="HX280" s="142"/>
      <c r="HY280" s="142"/>
      <c r="HZ280" s="142"/>
      <c r="IA280" s="142"/>
      <c r="IB280" s="142"/>
      <c r="IC280" s="142"/>
      <c r="ID280" s="142"/>
      <c r="IE280" s="142"/>
      <c r="IF280" s="142"/>
      <c r="IG280" s="142"/>
      <c r="IH280" s="142"/>
      <c r="II280" s="142"/>
      <c r="IJ280" s="142"/>
      <c r="IK280" s="142"/>
      <c r="IL280" s="142"/>
      <c r="IM280" s="142"/>
    </row>
    <row r="281" spans="2:247" s="171" customFormat="1" ht="93" customHeight="1" thickBot="1" x14ac:dyDescent="0.25">
      <c r="B281" s="189"/>
      <c r="C281" s="190" t="s">
        <v>324</v>
      </c>
      <c r="D281" s="207">
        <v>2850</v>
      </c>
      <c r="E281" s="208">
        <f>D281*0.8</f>
        <v>2280</v>
      </c>
      <c r="F281" s="208">
        <f>D281*0.75</f>
        <v>2137.5</v>
      </c>
      <c r="G281" s="208">
        <f>D281*0.7</f>
        <v>1994.9999999999998</v>
      </c>
      <c r="H281" s="208">
        <f>D281*0.65</f>
        <v>1852.5</v>
      </c>
      <c r="I281" s="208">
        <f>D281*0.6</f>
        <v>1710</v>
      </c>
      <c r="J281" s="433" t="s">
        <v>61</v>
      </c>
      <c r="K281" s="434"/>
      <c r="L281" s="173"/>
      <c r="M281" s="4">
        <f t="shared" ref="M281:M286" si="90">D281+D281*18%</f>
        <v>3363</v>
      </c>
      <c r="N281" s="142"/>
      <c r="O281" s="142"/>
      <c r="P281" s="142"/>
      <c r="Q281" s="142"/>
      <c r="R281" s="142"/>
      <c r="S281" s="142"/>
      <c r="T281" s="142"/>
      <c r="U281" s="142"/>
      <c r="V281" s="142"/>
      <c r="W281" s="142"/>
      <c r="X281" s="142"/>
      <c r="Y281" s="142"/>
      <c r="Z281" s="142"/>
      <c r="AA281" s="142"/>
      <c r="AB281" s="142"/>
      <c r="AC281" s="142"/>
      <c r="AD281" s="142"/>
      <c r="AE281" s="142"/>
      <c r="AF281" s="142"/>
      <c r="AG281" s="142"/>
      <c r="AH281" s="142"/>
      <c r="AI281" s="142"/>
      <c r="AJ281" s="142"/>
      <c r="AK281" s="142"/>
      <c r="AL281" s="142"/>
      <c r="AM281" s="142"/>
      <c r="AN281" s="142"/>
      <c r="AO281" s="142"/>
      <c r="AP281" s="142"/>
      <c r="AQ281" s="142"/>
      <c r="AR281" s="142"/>
      <c r="AS281" s="142"/>
      <c r="AT281" s="142"/>
      <c r="AU281" s="142"/>
      <c r="AV281" s="142"/>
      <c r="AW281" s="142"/>
      <c r="AX281" s="142"/>
      <c r="AY281" s="142"/>
      <c r="AZ281" s="142"/>
      <c r="BA281" s="142"/>
      <c r="BB281" s="142"/>
      <c r="BC281" s="142"/>
      <c r="BD281" s="142"/>
      <c r="BE281" s="142"/>
      <c r="BF281" s="142"/>
      <c r="BG281" s="142"/>
      <c r="BH281" s="142"/>
      <c r="BI281" s="142"/>
      <c r="BJ281" s="142"/>
      <c r="BK281" s="142"/>
      <c r="BL281" s="142"/>
      <c r="BM281" s="142"/>
      <c r="BN281" s="142"/>
      <c r="BO281" s="142"/>
      <c r="BP281" s="142"/>
      <c r="BQ281" s="142"/>
      <c r="BR281" s="142"/>
      <c r="BS281" s="142"/>
      <c r="BT281" s="142"/>
      <c r="BU281" s="142"/>
      <c r="BV281" s="142"/>
      <c r="BW281" s="142"/>
      <c r="BX281" s="142"/>
      <c r="BY281" s="142"/>
      <c r="BZ281" s="142"/>
      <c r="CA281" s="142"/>
      <c r="CB281" s="142"/>
      <c r="CC281" s="142"/>
      <c r="CD281" s="142"/>
      <c r="CE281" s="142"/>
      <c r="CF281" s="142"/>
      <c r="CG281" s="142"/>
      <c r="CH281" s="142"/>
      <c r="CI281" s="142"/>
      <c r="CJ281" s="142"/>
      <c r="CK281" s="142"/>
      <c r="CL281" s="142"/>
      <c r="CM281" s="142"/>
      <c r="CN281" s="142"/>
      <c r="CO281" s="142"/>
      <c r="CP281" s="142"/>
      <c r="CQ281" s="142"/>
      <c r="CR281" s="142"/>
      <c r="CS281" s="142"/>
      <c r="CT281" s="142"/>
      <c r="CU281" s="142"/>
      <c r="CV281" s="142"/>
      <c r="CW281" s="142"/>
      <c r="CX281" s="142"/>
      <c r="CY281" s="142"/>
      <c r="CZ281" s="142"/>
      <c r="DA281" s="142"/>
      <c r="DB281" s="142"/>
      <c r="DC281" s="142"/>
      <c r="DD281" s="142"/>
      <c r="DE281" s="142"/>
      <c r="DF281" s="142"/>
      <c r="DG281" s="142"/>
      <c r="DH281" s="142"/>
      <c r="DI281" s="142"/>
      <c r="DJ281" s="142"/>
      <c r="DK281" s="142"/>
      <c r="DL281" s="142"/>
      <c r="DM281" s="142"/>
      <c r="DN281" s="142"/>
      <c r="DO281" s="142"/>
      <c r="DP281" s="142"/>
      <c r="DQ281" s="142"/>
      <c r="DR281" s="142"/>
      <c r="DS281" s="142"/>
      <c r="DT281" s="142"/>
      <c r="DU281" s="142"/>
      <c r="DV281" s="142"/>
      <c r="DW281" s="142"/>
      <c r="DX281" s="142"/>
      <c r="DY281" s="142"/>
      <c r="DZ281" s="142"/>
      <c r="EA281" s="142"/>
      <c r="EB281" s="142"/>
      <c r="EC281" s="142"/>
      <c r="ED281" s="142"/>
      <c r="EE281" s="142"/>
      <c r="EF281" s="142"/>
      <c r="EG281" s="142"/>
      <c r="EH281" s="142"/>
      <c r="EI281" s="142"/>
      <c r="EJ281" s="142"/>
      <c r="EK281" s="142"/>
      <c r="EL281" s="142"/>
      <c r="EM281" s="142"/>
      <c r="EN281" s="142"/>
      <c r="EO281" s="142"/>
      <c r="EP281" s="142"/>
      <c r="EQ281" s="142"/>
      <c r="ER281" s="142"/>
      <c r="ES281" s="142"/>
      <c r="ET281" s="142"/>
      <c r="EU281" s="142"/>
      <c r="EV281" s="142"/>
      <c r="EW281" s="142"/>
      <c r="EX281" s="142"/>
      <c r="EY281" s="142"/>
      <c r="EZ281" s="142"/>
      <c r="FA281" s="142"/>
      <c r="FB281" s="142"/>
      <c r="FC281" s="142"/>
      <c r="FD281" s="142"/>
      <c r="FE281" s="142"/>
      <c r="FF281" s="142"/>
      <c r="FG281" s="142"/>
      <c r="FH281" s="142"/>
      <c r="FI281" s="142"/>
      <c r="FJ281" s="142"/>
      <c r="FK281" s="142"/>
      <c r="FL281" s="142"/>
      <c r="FM281" s="142"/>
      <c r="FN281" s="142"/>
      <c r="FO281" s="142"/>
      <c r="FP281" s="142"/>
      <c r="FQ281" s="142"/>
      <c r="FR281" s="142"/>
      <c r="FS281" s="142"/>
      <c r="FT281" s="142"/>
      <c r="FU281" s="142"/>
      <c r="FV281" s="142"/>
      <c r="FW281" s="142"/>
      <c r="FX281" s="142"/>
      <c r="FY281" s="142"/>
      <c r="FZ281" s="142"/>
      <c r="GA281" s="142"/>
      <c r="GB281" s="142"/>
      <c r="GC281" s="142"/>
      <c r="GD281" s="142"/>
      <c r="GE281" s="142"/>
      <c r="GF281" s="142"/>
      <c r="GG281" s="142"/>
      <c r="GH281" s="142"/>
      <c r="GI281" s="142"/>
      <c r="GJ281" s="142"/>
      <c r="GK281" s="142"/>
      <c r="GL281" s="142"/>
      <c r="GM281" s="142"/>
      <c r="GN281" s="142"/>
      <c r="GO281" s="142"/>
      <c r="GP281" s="142"/>
      <c r="GQ281" s="142"/>
      <c r="GR281" s="142"/>
      <c r="GS281" s="142"/>
      <c r="GT281" s="142"/>
      <c r="GU281" s="142"/>
      <c r="GV281" s="142"/>
      <c r="GW281" s="142"/>
      <c r="GX281" s="142"/>
      <c r="GY281" s="142"/>
      <c r="GZ281" s="142"/>
      <c r="HA281" s="142"/>
      <c r="HB281" s="142"/>
      <c r="HC281" s="142"/>
      <c r="HD281" s="142"/>
      <c r="HE281" s="142"/>
      <c r="HF281" s="142"/>
      <c r="HG281" s="142"/>
      <c r="HH281" s="142"/>
      <c r="HI281" s="142"/>
      <c r="HJ281" s="142"/>
      <c r="HK281" s="142"/>
      <c r="HL281" s="142"/>
      <c r="HM281" s="142"/>
      <c r="HN281" s="142"/>
      <c r="HO281" s="142"/>
      <c r="HP281" s="142"/>
      <c r="HQ281" s="142"/>
      <c r="HR281" s="142"/>
      <c r="HS281" s="142"/>
      <c r="HT281" s="142"/>
      <c r="HU281" s="142"/>
      <c r="HV281" s="142"/>
      <c r="HW281" s="142"/>
      <c r="HX281" s="142"/>
      <c r="HY281" s="142"/>
      <c r="HZ281" s="142"/>
      <c r="IA281" s="142"/>
      <c r="IB281" s="142"/>
      <c r="IC281" s="142"/>
      <c r="ID281" s="142"/>
      <c r="IE281" s="142"/>
      <c r="IF281" s="142"/>
      <c r="IG281" s="142"/>
      <c r="IH281" s="142"/>
      <c r="II281" s="142"/>
      <c r="IJ281" s="142"/>
      <c r="IK281" s="142"/>
      <c r="IL281" s="142"/>
      <c r="IM281" s="142"/>
    </row>
    <row r="282" spans="2:247" s="171" customFormat="1" ht="93" customHeight="1" thickBot="1" x14ac:dyDescent="0.25">
      <c r="B282" s="189"/>
      <c r="C282" s="195" t="s">
        <v>325</v>
      </c>
      <c r="D282" s="205">
        <v>2850</v>
      </c>
      <c r="E282" s="206">
        <f>D282*0.8</f>
        <v>2280</v>
      </c>
      <c r="F282" s="206">
        <f>D282*0.75</f>
        <v>2137.5</v>
      </c>
      <c r="G282" s="206">
        <f>D282*0.7</f>
        <v>1994.9999999999998</v>
      </c>
      <c r="H282" s="206">
        <f>D282*0.65</f>
        <v>1852.5</v>
      </c>
      <c r="I282" s="206">
        <f>D282*0.6</f>
        <v>1710</v>
      </c>
      <c r="J282" s="425" t="s">
        <v>61</v>
      </c>
      <c r="K282" s="426"/>
      <c r="L282" s="173"/>
      <c r="M282" s="4">
        <f t="shared" si="90"/>
        <v>3363</v>
      </c>
      <c r="N282" s="142"/>
      <c r="O282" s="142"/>
      <c r="P282" s="142"/>
      <c r="Q282" s="142"/>
      <c r="R282" s="142"/>
      <c r="S282" s="142"/>
      <c r="T282" s="142"/>
      <c r="U282" s="142"/>
      <c r="V282" s="142"/>
      <c r="W282" s="142"/>
      <c r="X282" s="142"/>
      <c r="Y282" s="142"/>
      <c r="Z282" s="142"/>
      <c r="AA282" s="142"/>
      <c r="AB282" s="142"/>
      <c r="AC282" s="142"/>
      <c r="AD282" s="142"/>
      <c r="AE282" s="142"/>
      <c r="AF282" s="142"/>
      <c r="AG282" s="142"/>
      <c r="AH282" s="142"/>
      <c r="AI282" s="142"/>
      <c r="AJ282" s="142"/>
      <c r="AK282" s="142"/>
      <c r="AL282" s="142"/>
      <c r="AM282" s="142"/>
      <c r="AN282" s="142"/>
      <c r="AO282" s="142"/>
      <c r="AP282" s="142"/>
      <c r="AQ282" s="142"/>
      <c r="AR282" s="142"/>
      <c r="AS282" s="142"/>
      <c r="AT282" s="142"/>
      <c r="AU282" s="142"/>
      <c r="AV282" s="142"/>
      <c r="AW282" s="142"/>
      <c r="AX282" s="142"/>
      <c r="AY282" s="142"/>
      <c r="AZ282" s="142"/>
      <c r="BA282" s="142"/>
      <c r="BB282" s="142"/>
      <c r="BC282" s="142"/>
      <c r="BD282" s="142"/>
      <c r="BE282" s="142"/>
      <c r="BF282" s="142"/>
      <c r="BG282" s="142"/>
      <c r="BH282" s="142"/>
      <c r="BI282" s="142"/>
      <c r="BJ282" s="142"/>
      <c r="BK282" s="142"/>
      <c r="BL282" s="142"/>
      <c r="BM282" s="142"/>
      <c r="BN282" s="142"/>
      <c r="BO282" s="142"/>
      <c r="BP282" s="142"/>
      <c r="BQ282" s="142"/>
      <c r="BR282" s="142"/>
      <c r="BS282" s="142"/>
      <c r="BT282" s="142"/>
      <c r="BU282" s="142"/>
      <c r="BV282" s="142"/>
      <c r="BW282" s="142"/>
      <c r="BX282" s="142"/>
      <c r="BY282" s="142"/>
      <c r="BZ282" s="142"/>
      <c r="CA282" s="142"/>
      <c r="CB282" s="142"/>
      <c r="CC282" s="142"/>
      <c r="CD282" s="142"/>
      <c r="CE282" s="142"/>
      <c r="CF282" s="142"/>
      <c r="CG282" s="142"/>
      <c r="CH282" s="142"/>
      <c r="CI282" s="142"/>
      <c r="CJ282" s="142"/>
      <c r="CK282" s="142"/>
      <c r="CL282" s="142"/>
      <c r="CM282" s="142"/>
      <c r="CN282" s="142"/>
      <c r="CO282" s="142"/>
      <c r="CP282" s="142"/>
      <c r="CQ282" s="142"/>
      <c r="CR282" s="142"/>
      <c r="CS282" s="142"/>
      <c r="CT282" s="142"/>
      <c r="CU282" s="142"/>
      <c r="CV282" s="142"/>
      <c r="CW282" s="142"/>
      <c r="CX282" s="142"/>
      <c r="CY282" s="142"/>
      <c r="CZ282" s="142"/>
      <c r="DA282" s="142"/>
      <c r="DB282" s="142"/>
      <c r="DC282" s="142"/>
      <c r="DD282" s="142"/>
      <c r="DE282" s="142"/>
      <c r="DF282" s="142"/>
      <c r="DG282" s="142"/>
      <c r="DH282" s="142"/>
      <c r="DI282" s="142"/>
      <c r="DJ282" s="142"/>
      <c r="DK282" s="142"/>
      <c r="DL282" s="142"/>
      <c r="DM282" s="142"/>
      <c r="DN282" s="142"/>
      <c r="DO282" s="142"/>
      <c r="DP282" s="142"/>
      <c r="DQ282" s="142"/>
      <c r="DR282" s="142"/>
      <c r="DS282" s="142"/>
      <c r="DT282" s="142"/>
      <c r="DU282" s="142"/>
      <c r="DV282" s="142"/>
      <c r="DW282" s="142"/>
      <c r="DX282" s="142"/>
      <c r="DY282" s="142"/>
      <c r="DZ282" s="142"/>
      <c r="EA282" s="142"/>
      <c r="EB282" s="142"/>
      <c r="EC282" s="142"/>
      <c r="ED282" s="142"/>
      <c r="EE282" s="142"/>
      <c r="EF282" s="142"/>
      <c r="EG282" s="142"/>
      <c r="EH282" s="142"/>
      <c r="EI282" s="142"/>
      <c r="EJ282" s="142"/>
      <c r="EK282" s="142"/>
      <c r="EL282" s="142"/>
      <c r="EM282" s="142"/>
      <c r="EN282" s="142"/>
      <c r="EO282" s="142"/>
      <c r="EP282" s="142"/>
      <c r="EQ282" s="142"/>
      <c r="ER282" s="142"/>
      <c r="ES282" s="142"/>
      <c r="ET282" s="142"/>
      <c r="EU282" s="142"/>
      <c r="EV282" s="142"/>
      <c r="EW282" s="142"/>
      <c r="EX282" s="142"/>
      <c r="EY282" s="142"/>
      <c r="EZ282" s="142"/>
      <c r="FA282" s="142"/>
      <c r="FB282" s="142"/>
      <c r="FC282" s="142"/>
      <c r="FD282" s="142"/>
      <c r="FE282" s="142"/>
      <c r="FF282" s="142"/>
      <c r="FG282" s="142"/>
      <c r="FH282" s="142"/>
      <c r="FI282" s="142"/>
      <c r="FJ282" s="142"/>
      <c r="FK282" s="142"/>
      <c r="FL282" s="142"/>
      <c r="FM282" s="142"/>
      <c r="FN282" s="142"/>
      <c r="FO282" s="142"/>
      <c r="FP282" s="142"/>
      <c r="FQ282" s="142"/>
      <c r="FR282" s="142"/>
      <c r="FS282" s="142"/>
      <c r="FT282" s="142"/>
      <c r="FU282" s="142"/>
      <c r="FV282" s="142"/>
      <c r="FW282" s="142"/>
      <c r="FX282" s="142"/>
      <c r="FY282" s="142"/>
      <c r="FZ282" s="142"/>
      <c r="GA282" s="142"/>
      <c r="GB282" s="142"/>
      <c r="GC282" s="142"/>
      <c r="GD282" s="142"/>
      <c r="GE282" s="142"/>
      <c r="GF282" s="142"/>
      <c r="GG282" s="142"/>
      <c r="GH282" s="142"/>
      <c r="GI282" s="142"/>
      <c r="GJ282" s="142"/>
      <c r="GK282" s="142"/>
      <c r="GL282" s="142"/>
      <c r="GM282" s="142"/>
      <c r="GN282" s="142"/>
      <c r="GO282" s="142"/>
      <c r="GP282" s="142"/>
      <c r="GQ282" s="142"/>
      <c r="GR282" s="142"/>
      <c r="GS282" s="142"/>
      <c r="GT282" s="142"/>
      <c r="GU282" s="142"/>
      <c r="GV282" s="142"/>
      <c r="GW282" s="142"/>
      <c r="GX282" s="142"/>
      <c r="GY282" s="142"/>
      <c r="GZ282" s="142"/>
      <c r="HA282" s="142"/>
      <c r="HB282" s="142"/>
      <c r="HC282" s="142"/>
      <c r="HD282" s="142"/>
      <c r="HE282" s="142"/>
      <c r="HF282" s="142"/>
      <c r="HG282" s="142"/>
      <c r="HH282" s="142"/>
      <c r="HI282" s="142"/>
      <c r="HJ282" s="142"/>
      <c r="HK282" s="142"/>
      <c r="HL282" s="142"/>
      <c r="HM282" s="142"/>
      <c r="HN282" s="142"/>
      <c r="HO282" s="142"/>
      <c r="HP282" s="142"/>
      <c r="HQ282" s="142"/>
      <c r="HR282" s="142"/>
      <c r="HS282" s="142"/>
      <c r="HT282" s="142"/>
      <c r="HU282" s="142"/>
      <c r="HV282" s="142"/>
      <c r="HW282" s="142"/>
      <c r="HX282" s="142"/>
      <c r="HY282" s="142"/>
      <c r="HZ282" s="142"/>
      <c r="IA282" s="142"/>
      <c r="IB282" s="142"/>
      <c r="IC282" s="142"/>
      <c r="ID282" s="142"/>
      <c r="IE282" s="142"/>
      <c r="IF282" s="142"/>
      <c r="IG282" s="142"/>
      <c r="IH282" s="142"/>
      <c r="II282" s="142"/>
      <c r="IJ282" s="142"/>
      <c r="IK282" s="142"/>
      <c r="IL282" s="142"/>
      <c r="IM282" s="142"/>
    </row>
    <row r="283" spans="2:247" s="78" customFormat="1" ht="25.5" customHeight="1" thickBot="1" x14ac:dyDescent="0.3">
      <c r="B283" s="479" t="s">
        <v>63</v>
      </c>
      <c r="C283" s="505"/>
      <c r="D283" s="505"/>
      <c r="E283" s="505"/>
      <c r="F283" s="505"/>
      <c r="G283" s="505"/>
      <c r="H283" s="505"/>
      <c r="I283" s="505"/>
      <c r="J283" s="505"/>
      <c r="K283" s="506"/>
      <c r="L283" s="174"/>
      <c r="M283" s="75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77"/>
      <c r="BE283" s="77"/>
      <c r="BF283" s="77"/>
      <c r="BG283" s="77"/>
      <c r="BH283" s="77"/>
      <c r="BI283" s="77"/>
      <c r="BJ283" s="77"/>
      <c r="BK283" s="77"/>
      <c r="BL283" s="77"/>
      <c r="BM283" s="77"/>
      <c r="BN283" s="77"/>
      <c r="BO283" s="77"/>
      <c r="BP283" s="77"/>
      <c r="BQ283" s="77"/>
      <c r="BR283" s="77"/>
      <c r="BS283" s="77"/>
      <c r="BT283" s="77"/>
      <c r="BU283" s="77"/>
      <c r="BV283" s="77"/>
      <c r="BW283" s="77"/>
      <c r="BX283" s="77"/>
      <c r="BY283" s="77"/>
      <c r="BZ283" s="77"/>
      <c r="CA283" s="77"/>
      <c r="CB283" s="77"/>
      <c r="CC283" s="77"/>
      <c r="CD283" s="77"/>
      <c r="CE283" s="77"/>
      <c r="CF283" s="77"/>
      <c r="CG283" s="77"/>
      <c r="CH283" s="77"/>
      <c r="CI283" s="77"/>
      <c r="CJ283" s="77"/>
      <c r="CK283" s="77"/>
      <c r="CL283" s="77"/>
      <c r="CM283" s="77"/>
      <c r="CN283" s="77"/>
      <c r="CO283" s="77"/>
      <c r="CP283" s="77"/>
      <c r="CQ283" s="77"/>
      <c r="CR283" s="77"/>
      <c r="CS283" s="77"/>
      <c r="CT283" s="77"/>
      <c r="CU283" s="77"/>
      <c r="CV283" s="77"/>
      <c r="CW283" s="77"/>
      <c r="CX283" s="77"/>
      <c r="CY283" s="77"/>
      <c r="CZ283" s="77"/>
      <c r="DA283" s="77"/>
      <c r="DB283" s="77"/>
      <c r="DC283" s="77"/>
      <c r="DD283" s="77"/>
      <c r="DE283" s="77"/>
      <c r="DF283" s="77"/>
      <c r="DG283" s="77"/>
      <c r="DH283" s="77"/>
      <c r="DI283" s="77"/>
      <c r="DJ283" s="77"/>
      <c r="DK283" s="77"/>
      <c r="DL283" s="77"/>
      <c r="DM283" s="77"/>
      <c r="DN283" s="77"/>
      <c r="DO283" s="77"/>
      <c r="DP283" s="77"/>
      <c r="DQ283" s="77"/>
      <c r="DR283" s="77"/>
      <c r="DS283" s="77"/>
      <c r="DT283" s="77"/>
      <c r="DU283" s="77"/>
      <c r="DV283" s="77"/>
      <c r="DW283" s="77"/>
      <c r="DX283" s="77"/>
      <c r="DY283" s="77"/>
      <c r="DZ283" s="77"/>
      <c r="EA283" s="77"/>
      <c r="EB283" s="77"/>
      <c r="EC283" s="77"/>
      <c r="ED283" s="77"/>
      <c r="EE283" s="77"/>
      <c r="EF283" s="77"/>
      <c r="EG283" s="77"/>
      <c r="EH283" s="77"/>
      <c r="EI283" s="77"/>
      <c r="EJ283" s="77"/>
      <c r="EK283" s="77"/>
      <c r="EL283" s="77"/>
      <c r="EM283" s="77"/>
      <c r="EN283" s="77"/>
      <c r="EO283" s="77"/>
      <c r="EP283" s="77"/>
      <c r="EQ283" s="77"/>
      <c r="ER283" s="77"/>
      <c r="ES283" s="77"/>
      <c r="ET283" s="77"/>
      <c r="EU283" s="77"/>
      <c r="EV283" s="77"/>
      <c r="EW283" s="77"/>
      <c r="EX283" s="77"/>
      <c r="EY283" s="77"/>
      <c r="EZ283" s="77"/>
      <c r="FA283" s="77"/>
      <c r="FB283" s="77"/>
      <c r="FC283" s="77"/>
      <c r="FD283" s="77"/>
      <c r="FE283" s="77"/>
      <c r="FF283" s="77"/>
      <c r="FG283" s="77"/>
      <c r="FH283" s="77"/>
      <c r="FI283" s="77"/>
      <c r="FJ283" s="77"/>
      <c r="FK283" s="77"/>
      <c r="FL283" s="77"/>
      <c r="FM283" s="77"/>
      <c r="FN283" s="77"/>
      <c r="FO283" s="77"/>
      <c r="FP283" s="77"/>
      <c r="FQ283" s="77"/>
      <c r="FR283" s="77"/>
      <c r="FS283" s="77"/>
      <c r="FT283" s="77"/>
      <c r="FU283" s="77"/>
      <c r="FV283" s="77"/>
      <c r="FW283" s="77"/>
      <c r="FX283" s="77"/>
      <c r="FY283" s="77"/>
      <c r="FZ283" s="77"/>
      <c r="GA283" s="77"/>
      <c r="GB283" s="77"/>
      <c r="GC283" s="77"/>
      <c r="GD283" s="77"/>
      <c r="GE283" s="77"/>
      <c r="GF283" s="77"/>
      <c r="GG283" s="77"/>
      <c r="GH283" s="77"/>
      <c r="GI283" s="77"/>
      <c r="GJ283" s="77"/>
      <c r="GK283" s="77"/>
      <c r="GL283" s="77"/>
      <c r="GM283" s="77"/>
      <c r="GN283" s="77"/>
      <c r="GO283" s="77"/>
      <c r="GP283" s="77"/>
      <c r="GQ283" s="77"/>
      <c r="GR283" s="77"/>
      <c r="GS283" s="77"/>
      <c r="GT283" s="77"/>
      <c r="GU283" s="77"/>
      <c r="GV283" s="77"/>
      <c r="GW283" s="77"/>
      <c r="GX283" s="77"/>
      <c r="GY283" s="77"/>
      <c r="GZ283" s="77"/>
      <c r="HA283" s="77"/>
      <c r="HB283" s="77"/>
      <c r="HC283" s="77"/>
      <c r="HD283" s="77"/>
      <c r="HE283" s="77"/>
      <c r="HF283" s="77"/>
      <c r="HG283" s="77"/>
      <c r="HH283" s="77"/>
      <c r="HI283" s="77"/>
      <c r="HJ283" s="77"/>
      <c r="HK283" s="77"/>
      <c r="HL283" s="77"/>
      <c r="HM283" s="77"/>
      <c r="HN283" s="77"/>
      <c r="HO283" s="77"/>
      <c r="HP283" s="77"/>
      <c r="HQ283" s="77"/>
      <c r="HR283" s="77"/>
      <c r="HS283" s="77"/>
      <c r="HT283" s="77"/>
      <c r="HU283" s="77"/>
      <c r="HV283" s="77"/>
      <c r="HW283" s="77"/>
      <c r="HX283" s="77"/>
      <c r="HY283" s="77"/>
      <c r="HZ283" s="77"/>
      <c r="IA283" s="77"/>
      <c r="IB283" s="77"/>
      <c r="IC283" s="77"/>
      <c r="ID283" s="77"/>
      <c r="IE283" s="77"/>
      <c r="IF283" s="77"/>
      <c r="IG283" s="77"/>
      <c r="IH283" s="77"/>
      <c r="II283" s="77"/>
      <c r="IJ283" s="77"/>
      <c r="IK283" s="77"/>
      <c r="IL283" s="77"/>
      <c r="IM283" s="77"/>
    </row>
    <row r="284" spans="2:247" s="60" customFormat="1" ht="93" customHeight="1" thickBot="1" x14ac:dyDescent="0.25">
      <c r="B284" s="113"/>
      <c r="C284" s="121" t="s">
        <v>326</v>
      </c>
      <c r="D284" s="200">
        <v>1267</v>
      </c>
      <c r="E284" s="204">
        <f t="shared" si="85"/>
        <v>1013.6</v>
      </c>
      <c r="F284" s="204">
        <f t="shared" si="86"/>
        <v>950.25</v>
      </c>
      <c r="G284" s="204">
        <f t="shared" si="87"/>
        <v>886.9</v>
      </c>
      <c r="H284" s="204">
        <f t="shared" si="88"/>
        <v>823.55000000000007</v>
      </c>
      <c r="I284" s="204">
        <f t="shared" si="89"/>
        <v>760.19999999999993</v>
      </c>
      <c r="J284" s="507" t="s">
        <v>62</v>
      </c>
      <c r="K284" s="508"/>
      <c r="L284" s="95"/>
      <c r="M284" s="4">
        <f t="shared" si="90"/>
        <v>1495.06</v>
      </c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</row>
    <row r="285" spans="2:247" s="60" customFormat="1" ht="93" customHeight="1" thickBot="1" x14ac:dyDescent="0.25">
      <c r="B285" s="113"/>
      <c r="C285" s="121" t="s">
        <v>327</v>
      </c>
      <c r="D285" s="200">
        <v>297</v>
      </c>
      <c r="E285" s="204">
        <v>180</v>
      </c>
      <c r="F285" s="204">
        <v>180</v>
      </c>
      <c r="G285" s="204">
        <v>180</v>
      </c>
      <c r="H285" s="204">
        <v>180</v>
      </c>
      <c r="I285" s="204">
        <v>180</v>
      </c>
      <c r="J285" s="496"/>
      <c r="K285" s="497"/>
      <c r="L285" s="3"/>
      <c r="M285" s="4">
        <f t="shared" si="90"/>
        <v>350.46</v>
      </c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</row>
    <row r="286" spans="2:247" s="60" customFormat="1" ht="93" customHeight="1" thickBot="1" x14ac:dyDescent="0.25">
      <c r="B286" s="113"/>
      <c r="C286" s="220" t="s">
        <v>328</v>
      </c>
      <c r="D286" s="221">
        <v>3903</v>
      </c>
      <c r="E286" s="222">
        <f t="shared" si="85"/>
        <v>3122.4</v>
      </c>
      <c r="F286" s="222">
        <f t="shared" si="86"/>
        <v>2927.25</v>
      </c>
      <c r="G286" s="222">
        <f t="shared" si="87"/>
        <v>2732.1</v>
      </c>
      <c r="H286" s="222">
        <f t="shared" si="88"/>
        <v>2536.9500000000003</v>
      </c>
      <c r="I286" s="222">
        <f t="shared" si="89"/>
        <v>2341.7999999999997</v>
      </c>
      <c r="J286" s="503"/>
      <c r="K286" s="504"/>
      <c r="L286" s="3"/>
      <c r="M286" s="4">
        <f t="shared" si="90"/>
        <v>4605.54</v>
      </c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</row>
    <row r="287" spans="2:247" s="60" customFormat="1" ht="12.75" x14ac:dyDescent="0.2">
      <c r="B287" s="2"/>
      <c r="C287" s="175"/>
      <c r="D287" s="176"/>
      <c r="E287" s="177"/>
      <c r="F287" s="177"/>
      <c r="G287" s="177"/>
      <c r="H287" s="177"/>
      <c r="I287" s="177"/>
      <c r="J287" s="3"/>
      <c r="K287" s="3"/>
      <c r="L287" s="3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</row>
  </sheetData>
  <mergeCells count="118">
    <mergeCell ref="B148:K148"/>
    <mergeCell ref="B34:B39"/>
    <mergeCell ref="B100:B102"/>
    <mergeCell ref="B105:B107"/>
    <mergeCell ref="B93:K93"/>
    <mergeCell ref="B96:K96"/>
    <mergeCell ref="B99:K99"/>
    <mergeCell ref="B119:K119"/>
    <mergeCell ref="B142:K142"/>
    <mergeCell ref="B145:K145"/>
    <mergeCell ref="B45:K45"/>
    <mergeCell ref="B72:K72"/>
    <mergeCell ref="B78:K78"/>
    <mergeCell ref="B80:K80"/>
    <mergeCell ref="B84:K84"/>
    <mergeCell ref="B86:K86"/>
    <mergeCell ref="B60:B62"/>
    <mergeCell ref="B66:B68"/>
    <mergeCell ref="B63:B65"/>
    <mergeCell ref="B54:B56"/>
    <mergeCell ref="F43:F44"/>
    <mergeCell ref="B89:K89"/>
    <mergeCell ref="B57:B59"/>
    <mergeCell ref="B109:B110"/>
    <mergeCell ref="B2:C6"/>
    <mergeCell ref="B7:C7"/>
    <mergeCell ref="D7:K7"/>
    <mergeCell ref="I5:K5"/>
    <mergeCell ref="I6:K6"/>
    <mergeCell ref="D5:H5"/>
    <mergeCell ref="D6:H6"/>
    <mergeCell ref="D2:K2"/>
    <mergeCell ref="D3:K3"/>
    <mergeCell ref="D4:K4"/>
    <mergeCell ref="B13:K13"/>
    <mergeCell ref="B21:K21"/>
    <mergeCell ref="B25:K25"/>
    <mergeCell ref="J285:K285"/>
    <mergeCell ref="J286:K286"/>
    <mergeCell ref="B283:K283"/>
    <mergeCell ref="B163:K163"/>
    <mergeCell ref="B220:K220"/>
    <mergeCell ref="J284:K284"/>
    <mergeCell ref="J281:K281"/>
    <mergeCell ref="B278:K278"/>
    <mergeCell ref="B238:K238"/>
    <mergeCell ref="B229:K229"/>
    <mergeCell ref="B208:K208"/>
    <mergeCell ref="B265:K265"/>
    <mergeCell ref="J277:K277"/>
    <mergeCell ref="J267:K267"/>
    <mergeCell ref="B149:B151"/>
    <mergeCell ref="B143:B144"/>
    <mergeCell ref="B164:B166"/>
    <mergeCell ref="J269:K269"/>
    <mergeCell ref="J276:K276"/>
    <mergeCell ref="J272:K272"/>
    <mergeCell ref="B178:K178"/>
    <mergeCell ref="J274:K274"/>
    <mergeCell ref="J275:K275"/>
    <mergeCell ref="J271:K271"/>
    <mergeCell ref="J273:K273"/>
    <mergeCell ref="B167:K167"/>
    <mergeCell ref="J268:K268"/>
    <mergeCell ref="B171:B173"/>
    <mergeCell ref="B168:B170"/>
    <mergeCell ref="B158:K158"/>
    <mergeCell ref="J266:K266"/>
    <mergeCell ref="J270:K270"/>
    <mergeCell ref="B174:K174"/>
    <mergeCell ref="B26:B28"/>
    <mergeCell ref="B41:B44"/>
    <mergeCell ref="E43:E44"/>
    <mergeCell ref="I43:I44"/>
    <mergeCell ref="G43:G44"/>
    <mergeCell ref="F41:F42"/>
    <mergeCell ref="B147:K147"/>
    <mergeCell ref="B14:B18"/>
    <mergeCell ref="B53:K53"/>
    <mergeCell ref="H43:H44"/>
    <mergeCell ref="H41:H42"/>
    <mergeCell ref="B69:B71"/>
    <mergeCell ref="B19:B20"/>
    <mergeCell ref="K43:K44"/>
    <mergeCell ref="I41:I42"/>
    <mergeCell ref="D43:D44"/>
    <mergeCell ref="J43:J44"/>
    <mergeCell ref="B73:B77"/>
    <mergeCell ref="B81:B83"/>
    <mergeCell ref="B50:K50"/>
    <mergeCell ref="B91:K91"/>
    <mergeCell ref="B113:K113"/>
    <mergeCell ref="B140:K140"/>
    <mergeCell ref="B132:K132"/>
    <mergeCell ref="J282:K282"/>
    <mergeCell ref="B94:B95"/>
    <mergeCell ref="B159:B160"/>
    <mergeCell ref="B161:B162"/>
    <mergeCell ref="J279:K279"/>
    <mergeCell ref="J280:K280"/>
    <mergeCell ref="B103:B104"/>
    <mergeCell ref="B111:B112"/>
    <mergeCell ref="B9:K9"/>
    <mergeCell ref="B29:K29"/>
    <mergeCell ref="B33:K33"/>
    <mergeCell ref="B40:K40"/>
    <mergeCell ref="C10:C11"/>
    <mergeCell ref="B12:K12"/>
    <mergeCell ref="K10:K11"/>
    <mergeCell ref="E41:E42"/>
    <mergeCell ref="K41:K42"/>
    <mergeCell ref="B10:B11"/>
    <mergeCell ref="J10:J11"/>
    <mergeCell ref="D41:D42"/>
    <mergeCell ref="B30:B32"/>
    <mergeCell ref="G41:G42"/>
    <mergeCell ref="B22:B24"/>
    <mergeCell ref="J41:J42"/>
  </mergeCells>
  <hyperlinks>
    <hyperlink ref="I6" r:id="rId1"/>
  </hyperlinks>
  <printOptions horizontalCentered="1"/>
  <pageMargins left="0" right="0" top="0" bottom="0" header="0.51181102362204722" footer="0.51181102362204722"/>
  <pageSetup paperSize="9" scale="76" fitToHeight="2" orientation="portrait" r:id="rId2"/>
  <headerFooter>
    <oddFooter>&amp;R&amp;D</oddFooter>
  </headerFooter>
  <rowBreaks count="10" manualBreakCount="10">
    <brk id="44" max="16383" man="1"/>
    <brk id="77" max="16383" man="1"/>
    <brk id="107" max="16383" man="1"/>
    <brk id="146" max="16383" man="1"/>
    <brk id="157" max="16383" man="1"/>
    <brk id="177" max="16383" man="1"/>
    <brk id="192" max="16383" man="1"/>
    <brk id="207" max="16383" man="1"/>
    <brk id="219" max="16383" man="1"/>
    <brk id="228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S42"/>
  <sheetViews>
    <sheetView zoomScaleNormal="100" zoomScalePageLayoutView="10" workbookViewId="0"/>
  </sheetViews>
  <sheetFormatPr defaultRowHeight="12.75" x14ac:dyDescent="0.2"/>
  <cols>
    <col min="1" max="1" width="0.42578125" style="1" customWidth="1"/>
    <col min="2" max="2" width="23.7109375" style="2" customWidth="1"/>
    <col min="3" max="3" width="31" style="2" customWidth="1"/>
    <col min="4" max="8" width="9.140625" style="2" customWidth="1"/>
    <col min="9" max="9" width="9.140625" style="3" customWidth="1"/>
    <col min="10" max="10" width="6.42578125" style="3" customWidth="1"/>
    <col min="11" max="11" width="6.42578125" style="1" customWidth="1"/>
    <col min="12" max="12" width="0.28515625" style="1" customWidth="1"/>
    <col min="13" max="13" width="0" style="1" hidden="1" customWidth="1"/>
    <col min="14" max="18" width="12" style="1" customWidth="1"/>
    <col min="19" max="247" width="9.140625" style="1" customWidth="1"/>
    <col min="248" max="253" width="9.140625" style="1"/>
    <col min="254" max="16384" width="9.140625" style="60"/>
  </cols>
  <sheetData>
    <row r="1" spans="1:253" s="59" customFormat="1" ht="2.25" customHeight="1" thickBot="1" x14ac:dyDescent="0.2">
      <c r="B1" s="26"/>
      <c r="C1" s="26"/>
      <c r="D1" s="30"/>
      <c r="E1" s="29"/>
      <c r="F1" s="29"/>
      <c r="G1" s="29"/>
      <c r="H1" s="29"/>
      <c r="I1" s="29"/>
      <c r="J1" s="19"/>
      <c r="K1" s="19"/>
      <c r="L1" s="19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</row>
    <row r="2" spans="1:253" ht="18" customHeight="1" x14ac:dyDescent="0.2">
      <c r="A2" s="60"/>
      <c r="B2" s="510"/>
      <c r="C2" s="511"/>
      <c r="D2" s="524" t="s">
        <v>187</v>
      </c>
      <c r="E2" s="524"/>
      <c r="F2" s="524"/>
      <c r="G2" s="524"/>
      <c r="H2" s="524"/>
      <c r="I2" s="524"/>
      <c r="J2" s="524"/>
      <c r="K2" s="525"/>
      <c r="L2" s="20"/>
      <c r="IN2" s="60"/>
      <c r="IO2" s="60"/>
      <c r="IP2" s="60"/>
      <c r="IQ2" s="60"/>
      <c r="IR2" s="60"/>
      <c r="IS2" s="60"/>
    </row>
    <row r="3" spans="1:253" x14ac:dyDescent="0.2">
      <c r="A3" s="60"/>
      <c r="B3" s="512"/>
      <c r="C3" s="513"/>
      <c r="D3" s="516" t="s">
        <v>188</v>
      </c>
      <c r="E3" s="516"/>
      <c r="F3" s="516"/>
      <c r="G3" s="516"/>
      <c r="H3" s="516"/>
      <c r="I3" s="516"/>
      <c r="J3" s="516"/>
      <c r="K3" s="517"/>
      <c r="L3" s="21"/>
      <c r="IN3" s="60"/>
      <c r="IO3" s="60"/>
      <c r="IP3" s="60"/>
      <c r="IQ3" s="60"/>
      <c r="IR3" s="60"/>
      <c r="IS3" s="60"/>
    </row>
    <row r="4" spans="1:253" x14ac:dyDescent="0.2">
      <c r="A4" s="60"/>
      <c r="B4" s="512"/>
      <c r="C4" s="513"/>
      <c r="D4" s="526" t="s">
        <v>186</v>
      </c>
      <c r="E4" s="526"/>
      <c r="F4" s="526"/>
      <c r="G4" s="526"/>
      <c r="H4" s="526"/>
      <c r="I4" s="526"/>
      <c r="J4" s="526"/>
      <c r="K4" s="527"/>
      <c r="L4" s="22"/>
      <c r="IN4" s="60"/>
      <c r="IO4" s="60"/>
      <c r="IP4" s="60"/>
      <c r="IQ4" s="60"/>
      <c r="IR4" s="60"/>
      <c r="IS4" s="60"/>
    </row>
    <row r="5" spans="1:253" x14ac:dyDescent="0.2">
      <c r="A5" s="60"/>
      <c r="B5" s="512"/>
      <c r="C5" s="513"/>
      <c r="D5" s="522" t="s">
        <v>176</v>
      </c>
      <c r="E5" s="522"/>
      <c r="F5" s="522"/>
      <c r="G5" s="522"/>
      <c r="H5" s="522"/>
      <c r="I5" s="518" t="s">
        <v>173</v>
      </c>
      <c r="J5" s="518"/>
      <c r="K5" s="519"/>
      <c r="L5" s="23"/>
      <c r="IN5" s="60"/>
      <c r="IO5" s="60"/>
      <c r="IP5" s="60"/>
      <c r="IQ5" s="60"/>
      <c r="IR5" s="60"/>
      <c r="IS5" s="60"/>
    </row>
    <row r="6" spans="1:253" x14ac:dyDescent="0.2">
      <c r="A6" s="60"/>
      <c r="B6" s="512"/>
      <c r="C6" s="513"/>
      <c r="D6" s="523" t="s">
        <v>178</v>
      </c>
      <c r="E6" s="523"/>
      <c r="F6" s="523"/>
      <c r="G6" s="523"/>
      <c r="H6" s="523"/>
      <c r="I6" s="518" t="s">
        <v>177</v>
      </c>
      <c r="J6" s="520"/>
      <c r="K6" s="521"/>
      <c r="L6" s="19"/>
      <c r="IN6" s="60"/>
      <c r="IO6" s="60"/>
      <c r="IP6" s="60"/>
      <c r="IQ6" s="60"/>
      <c r="IR6" s="60"/>
      <c r="IS6" s="60"/>
    </row>
    <row r="7" spans="1:253" x14ac:dyDescent="0.2">
      <c r="A7" s="60"/>
      <c r="B7" s="514">
        <v>45689</v>
      </c>
      <c r="C7" s="515"/>
      <c r="D7" s="516" t="s">
        <v>189</v>
      </c>
      <c r="E7" s="516"/>
      <c r="F7" s="516"/>
      <c r="G7" s="516"/>
      <c r="H7" s="516"/>
      <c r="I7" s="516"/>
      <c r="J7" s="516"/>
      <c r="K7" s="517"/>
      <c r="L7" s="21"/>
      <c r="IN7" s="60"/>
      <c r="IO7" s="60"/>
      <c r="IP7" s="60"/>
      <c r="IQ7" s="60"/>
      <c r="IR7" s="60"/>
      <c r="IS7" s="60"/>
    </row>
    <row r="8" spans="1:253" ht="3.75" customHeight="1" thickBot="1" x14ac:dyDescent="0.25">
      <c r="A8" s="60"/>
      <c r="B8" s="32"/>
      <c r="C8" s="34"/>
      <c r="D8" s="31"/>
      <c r="E8" s="17"/>
      <c r="F8" s="17"/>
      <c r="G8" s="17"/>
      <c r="H8" s="17"/>
      <c r="I8" s="17"/>
      <c r="J8" s="16"/>
      <c r="K8" s="18"/>
      <c r="L8" s="3"/>
      <c r="IN8" s="60"/>
      <c r="IO8" s="60"/>
      <c r="IP8" s="60"/>
      <c r="IQ8" s="60"/>
      <c r="IR8" s="60"/>
      <c r="IS8" s="60"/>
    </row>
    <row r="9" spans="1:253" ht="41.25" customHeight="1" thickBot="1" x14ac:dyDescent="0.25">
      <c r="A9" s="60"/>
      <c r="B9" s="441" t="s">
        <v>0</v>
      </c>
      <c r="C9" s="442"/>
      <c r="D9" s="442"/>
      <c r="E9" s="442"/>
      <c r="F9" s="442"/>
      <c r="G9" s="442"/>
      <c r="H9" s="442"/>
      <c r="I9" s="442"/>
      <c r="J9" s="442"/>
      <c r="K9" s="443"/>
      <c r="L9" s="61"/>
      <c r="IN9" s="60"/>
      <c r="IO9" s="60"/>
      <c r="IP9" s="60"/>
      <c r="IQ9" s="60"/>
      <c r="IR9" s="60"/>
      <c r="IS9" s="60"/>
    </row>
    <row r="10" spans="1:253" ht="22.5" customHeight="1" x14ac:dyDescent="0.2">
      <c r="A10" s="60"/>
      <c r="B10" s="458" t="s">
        <v>1</v>
      </c>
      <c r="C10" s="447" t="s">
        <v>2</v>
      </c>
      <c r="D10" s="62" t="s">
        <v>14</v>
      </c>
      <c r="E10" s="63" t="s">
        <v>15</v>
      </c>
      <c r="F10" s="63" t="s">
        <v>16</v>
      </c>
      <c r="G10" s="63" t="s">
        <v>17</v>
      </c>
      <c r="H10" s="63" t="s">
        <v>18</v>
      </c>
      <c r="I10" s="64" t="s">
        <v>31</v>
      </c>
      <c r="J10" s="460" t="s">
        <v>174</v>
      </c>
      <c r="K10" s="452" t="s">
        <v>175</v>
      </c>
      <c r="L10" s="7"/>
      <c r="IN10" s="60"/>
      <c r="IO10" s="60"/>
      <c r="IP10" s="60"/>
      <c r="IQ10" s="60"/>
      <c r="IR10" s="60"/>
      <c r="IS10" s="60"/>
    </row>
    <row r="11" spans="1:253" ht="43.5" customHeight="1" thickBot="1" x14ac:dyDescent="0.25">
      <c r="A11" s="60"/>
      <c r="B11" s="459"/>
      <c r="C11" s="448"/>
      <c r="D11" s="65" t="s">
        <v>19</v>
      </c>
      <c r="E11" s="66" t="s">
        <v>65</v>
      </c>
      <c r="F11" s="66" t="s">
        <v>66</v>
      </c>
      <c r="G11" s="66" t="s">
        <v>67</v>
      </c>
      <c r="H11" s="66" t="s">
        <v>408</v>
      </c>
      <c r="I11" s="67" t="s">
        <v>409</v>
      </c>
      <c r="J11" s="461"/>
      <c r="K11" s="453"/>
      <c r="L11" s="7"/>
      <c r="IN11" s="60"/>
      <c r="IO11" s="60"/>
      <c r="IP11" s="60"/>
      <c r="IQ11" s="60"/>
      <c r="IR11" s="60"/>
      <c r="IS11" s="60"/>
    </row>
    <row r="12" spans="1:253" ht="25.5" customHeight="1" thickBot="1" x14ac:dyDescent="0.25">
      <c r="B12" s="547" t="s">
        <v>68</v>
      </c>
      <c r="C12" s="548"/>
      <c r="D12" s="548"/>
      <c r="E12" s="548"/>
      <c r="F12" s="548"/>
      <c r="G12" s="548"/>
      <c r="H12" s="548"/>
      <c r="I12" s="548"/>
      <c r="J12" s="548"/>
      <c r="K12" s="549"/>
    </row>
    <row r="13" spans="1:253" ht="93" customHeight="1" thickBot="1" x14ac:dyDescent="0.25">
      <c r="B13" s="227"/>
      <c r="C13" s="231" t="s">
        <v>371</v>
      </c>
      <c r="D13" s="232">
        <v>80</v>
      </c>
      <c r="E13" s="233">
        <f t="shared" ref="E13:E29" si="0">D13*0.95</f>
        <v>76</v>
      </c>
      <c r="F13" s="233">
        <f>D13*0.93</f>
        <v>74.400000000000006</v>
      </c>
      <c r="G13" s="233">
        <f t="shared" ref="G13:G29" si="1">D13*0.9</f>
        <v>72</v>
      </c>
      <c r="H13" s="233">
        <f>D13*0.87</f>
        <v>69.599999999999994</v>
      </c>
      <c r="I13" s="329">
        <f>D13*0.8</f>
        <v>64</v>
      </c>
      <c r="J13" s="157">
        <v>100</v>
      </c>
      <c r="K13" s="148">
        <v>6.84</v>
      </c>
    </row>
    <row r="14" spans="1:253" ht="46.5" customHeight="1" x14ac:dyDescent="0.2">
      <c r="B14" s="531"/>
      <c r="C14" s="234" t="s">
        <v>372</v>
      </c>
      <c r="D14" s="235">
        <v>137</v>
      </c>
      <c r="E14" s="236">
        <f t="shared" si="0"/>
        <v>130.15</v>
      </c>
      <c r="F14" s="236">
        <f t="shared" ref="F14:F29" si="2">D14*0.93</f>
        <v>127.41000000000001</v>
      </c>
      <c r="G14" s="236">
        <f t="shared" si="1"/>
        <v>123.3</v>
      </c>
      <c r="H14" s="236">
        <f t="shared" ref="H14:H29" si="3">D14*0.87</f>
        <v>119.19</v>
      </c>
      <c r="I14" s="330">
        <f t="shared" ref="I14:I29" si="4">D14*0.8</f>
        <v>109.60000000000001</v>
      </c>
      <c r="J14" s="93">
        <v>80</v>
      </c>
      <c r="K14" s="104">
        <v>9.1</v>
      </c>
    </row>
    <row r="15" spans="1:253" ht="46.5" customHeight="1" thickBot="1" x14ac:dyDescent="0.25">
      <c r="B15" s="533"/>
      <c r="C15" s="237" t="s">
        <v>373</v>
      </c>
      <c r="D15" s="187">
        <v>170</v>
      </c>
      <c r="E15" s="188">
        <f t="shared" si="0"/>
        <v>161.5</v>
      </c>
      <c r="F15" s="188">
        <f t="shared" si="2"/>
        <v>158.1</v>
      </c>
      <c r="G15" s="188">
        <f t="shared" si="1"/>
        <v>153</v>
      </c>
      <c r="H15" s="188">
        <f t="shared" si="3"/>
        <v>147.9</v>
      </c>
      <c r="I15" s="331">
        <f t="shared" si="4"/>
        <v>136</v>
      </c>
      <c r="J15" s="153">
        <v>80</v>
      </c>
      <c r="K15" s="101">
        <v>13.8</v>
      </c>
    </row>
    <row r="16" spans="1:253" ht="18" customHeight="1" x14ac:dyDescent="0.2">
      <c r="B16" s="531"/>
      <c r="C16" s="226" t="s">
        <v>374</v>
      </c>
      <c r="D16" s="183">
        <v>124</v>
      </c>
      <c r="E16" s="184">
        <f t="shared" si="0"/>
        <v>117.8</v>
      </c>
      <c r="F16" s="184">
        <f t="shared" si="2"/>
        <v>115.32000000000001</v>
      </c>
      <c r="G16" s="184">
        <f t="shared" si="1"/>
        <v>111.60000000000001</v>
      </c>
      <c r="H16" s="184">
        <f t="shared" si="3"/>
        <v>107.88</v>
      </c>
      <c r="I16" s="332">
        <f t="shared" si="4"/>
        <v>99.2</v>
      </c>
      <c r="J16" s="154">
        <v>80</v>
      </c>
      <c r="K16" s="327">
        <v>5.65</v>
      </c>
    </row>
    <row r="17" spans="2:11" ht="18" customHeight="1" x14ac:dyDescent="0.2">
      <c r="B17" s="532"/>
      <c r="C17" s="228" t="s">
        <v>375</v>
      </c>
      <c r="D17" s="178">
        <v>178</v>
      </c>
      <c r="E17" s="179">
        <f t="shared" si="0"/>
        <v>169.1</v>
      </c>
      <c r="F17" s="179">
        <f t="shared" si="2"/>
        <v>165.54000000000002</v>
      </c>
      <c r="G17" s="179">
        <f t="shared" si="1"/>
        <v>160.20000000000002</v>
      </c>
      <c r="H17" s="179">
        <f t="shared" si="3"/>
        <v>154.85999999999999</v>
      </c>
      <c r="I17" s="333">
        <f t="shared" si="4"/>
        <v>142.4</v>
      </c>
      <c r="J17" s="97">
        <v>80</v>
      </c>
      <c r="K17" s="106">
        <v>10.5</v>
      </c>
    </row>
    <row r="18" spans="2:11" ht="18" customHeight="1" x14ac:dyDescent="0.2">
      <c r="B18" s="532"/>
      <c r="C18" s="228" t="s">
        <v>376</v>
      </c>
      <c r="D18" s="178">
        <v>209</v>
      </c>
      <c r="E18" s="179">
        <f t="shared" si="0"/>
        <v>198.54999999999998</v>
      </c>
      <c r="F18" s="179">
        <f t="shared" si="2"/>
        <v>194.37</v>
      </c>
      <c r="G18" s="179">
        <f t="shared" si="1"/>
        <v>188.1</v>
      </c>
      <c r="H18" s="179">
        <f t="shared" si="3"/>
        <v>181.83</v>
      </c>
      <c r="I18" s="333">
        <f t="shared" si="4"/>
        <v>167.20000000000002</v>
      </c>
      <c r="J18" s="97">
        <v>80</v>
      </c>
      <c r="K18" s="106">
        <v>10.32</v>
      </c>
    </row>
    <row r="19" spans="2:11" ht="18" customHeight="1" x14ac:dyDescent="0.2">
      <c r="B19" s="532"/>
      <c r="C19" s="228" t="s">
        <v>377</v>
      </c>
      <c r="D19" s="178">
        <v>235</v>
      </c>
      <c r="E19" s="179">
        <f t="shared" si="0"/>
        <v>223.25</v>
      </c>
      <c r="F19" s="179">
        <f t="shared" si="2"/>
        <v>218.55</v>
      </c>
      <c r="G19" s="179">
        <f t="shared" si="1"/>
        <v>211.5</v>
      </c>
      <c r="H19" s="179">
        <f t="shared" si="3"/>
        <v>204.45</v>
      </c>
      <c r="I19" s="333">
        <f t="shared" si="4"/>
        <v>188</v>
      </c>
      <c r="J19" s="97">
        <v>60</v>
      </c>
      <c r="K19" s="106">
        <v>8.0299999999999994</v>
      </c>
    </row>
    <row r="20" spans="2:11" ht="18" customHeight="1" thickBot="1" x14ac:dyDescent="0.25">
      <c r="B20" s="533"/>
      <c r="C20" s="229" t="s">
        <v>378</v>
      </c>
      <c r="D20" s="238">
        <v>277</v>
      </c>
      <c r="E20" s="182">
        <f t="shared" si="0"/>
        <v>263.14999999999998</v>
      </c>
      <c r="F20" s="182">
        <f>D20*0.93</f>
        <v>257.61</v>
      </c>
      <c r="G20" s="182">
        <f t="shared" si="1"/>
        <v>249.3</v>
      </c>
      <c r="H20" s="182">
        <f t="shared" si="3"/>
        <v>240.99</v>
      </c>
      <c r="I20" s="334">
        <f t="shared" si="4"/>
        <v>221.60000000000002</v>
      </c>
      <c r="J20" s="155">
        <v>40</v>
      </c>
      <c r="K20" s="328">
        <v>7.44</v>
      </c>
    </row>
    <row r="21" spans="2:11" ht="23.25" customHeight="1" x14ac:dyDescent="0.2">
      <c r="B21" s="531"/>
      <c r="C21" s="234" t="s">
        <v>481</v>
      </c>
      <c r="D21" s="235">
        <v>267</v>
      </c>
      <c r="E21" s="236">
        <f t="shared" si="0"/>
        <v>253.64999999999998</v>
      </c>
      <c r="F21" s="236">
        <f t="shared" si="2"/>
        <v>248.31</v>
      </c>
      <c r="G21" s="236">
        <f t="shared" si="1"/>
        <v>240.3</v>
      </c>
      <c r="H21" s="236">
        <f t="shared" si="3"/>
        <v>232.29</v>
      </c>
      <c r="I21" s="330">
        <f t="shared" si="4"/>
        <v>213.60000000000002</v>
      </c>
      <c r="J21" s="93">
        <v>30</v>
      </c>
      <c r="K21" s="94">
        <v>6.68</v>
      </c>
    </row>
    <row r="22" spans="2:11" ht="23.25" customHeight="1" x14ac:dyDescent="0.2">
      <c r="B22" s="532"/>
      <c r="C22" s="240" t="s">
        <v>482</v>
      </c>
      <c r="D22" s="185">
        <v>277</v>
      </c>
      <c r="E22" s="186">
        <f t="shared" si="0"/>
        <v>263.14999999999998</v>
      </c>
      <c r="F22" s="186">
        <f t="shared" si="2"/>
        <v>257.61</v>
      </c>
      <c r="G22" s="186">
        <f t="shared" si="1"/>
        <v>249.3</v>
      </c>
      <c r="H22" s="186">
        <f t="shared" si="3"/>
        <v>240.99</v>
      </c>
      <c r="I22" s="333">
        <f t="shared" si="4"/>
        <v>221.60000000000002</v>
      </c>
      <c r="J22" s="97">
        <v>30</v>
      </c>
      <c r="K22" s="98"/>
    </row>
    <row r="23" spans="2:11" ht="23.25" customHeight="1" x14ac:dyDescent="0.2">
      <c r="B23" s="532"/>
      <c r="C23" s="240" t="s">
        <v>483</v>
      </c>
      <c r="D23" s="185">
        <v>343</v>
      </c>
      <c r="E23" s="186">
        <f t="shared" si="0"/>
        <v>325.84999999999997</v>
      </c>
      <c r="F23" s="186">
        <f t="shared" si="2"/>
        <v>318.99</v>
      </c>
      <c r="G23" s="186">
        <f t="shared" si="1"/>
        <v>308.7</v>
      </c>
      <c r="H23" s="186">
        <f t="shared" si="3"/>
        <v>298.41000000000003</v>
      </c>
      <c r="I23" s="333">
        <f t="shared" si="4"/>
        <v>274.40000000000003</v>
      </c>
      <c r="J23" s="97">
        <v>30</v>
      </c>
      <c r="K23" s="98">
        <v>12.8</v>
      </c>
    </row>
    <row r="24" spans="2:11" ht="23.25" customHeight="1" thickBot="1" x14ac:dyDescent="0.25">
      <c r="B24" s="533"/>
      <c r="C24" s="241" t="s">
        <v>484</v>
      </c>
      <c r="D24" s="242">
        <v>380</v>
      </c>
      <c r="E24" s="188">
        <f t="shared" si="0"/>
        <v>361</v>
      </c>
      <c r="F24" s="188">
        <f t="shared" si="2"/>
        <v>353.40000000000003</v>
      </c>
      <c r="G24" s="188">
        <f t="shared" si="1"/>
        <v>342</v>
      </c>
      <c r="H24" s="188">
        <f t="shared" si="3"/>
        <v>330.6</v>
      </c>
      <c r="I24" s="331">
        <f t="shared" si="4"/>
        <v>304</v>
      </c>
      <c r="J24" s="153">
        <v>30</v>
      </c>
      <c r="K24" s="135"/>
    </row>
    <row r="25" spans="2:11" ht="93" customHeight="1" thickBot="1" x14ac:dyDescent="0.25">
      <c r="B25" s="227"/>
      <c r="C25" s="243" t="s">
        <v>480</v>
      </c>
      <c r="D25" s="244">
        <v>320</v>
      </c>
      <c r="E25" s="245">
        <f t="shared" si="0"/>
        <v>304</v>
      </c>
      <c r="F25" s="245">
        <f t="shared" si="2"/>
        <v>297.60000000000002</v>
      </c>
      <c r="G25" s="245">
        <f t="shared" si="1"/>
        <v>288</v>
      </c>
      <c r="H25" s="245">
        <f t="shared" si="3"/>
        <v>278.39999999999998</v>
      </c>
      <c r="I25" s="335">
        <f t="shared" si="4"/>
        <v>256</v>
      </c>
      <c r="J25" s="162">
        <v>50</v>
      </c>
      <c r="K25" s="217"/>
    </row>
    <row r="26" spans="2:11" ht="46.5" customHeight="1" x14ac:dyDescent="0.2">
      <c r="B26" s="531"/>
      <c r="C26" s="41" t="s">
        <v>379</v>
      </c>
      <c r="D26" s="246">
        <v>144</v>
      </c>
      <c r="E26" s="236">
        <f t="shared" si="0"/>
        <v>136.79999999999998</v>
      </c>
      <c r="F26" s="236">
        <f t="shared" si="2"/>
        <v>133.92000000000002</v>
      </c>
      <c r="G26" s="236">
        <f t="shared" si="1"/>
        <v>129.6</v>
      </c>
      <c r="H26" s="236">
        <f t="shared" si="3"/>
        <v>125.28</v>
      </c>
      <c r="I26" s="330">
        <f t="shared" si="4"/>
        <v>115.2</v>
      </c>
      <c r="J26" s="93">
        <v>60</v>
      </c>
      <c r="K26" s="130"/>
    </row>
    <row r="27" spans="2:11" ht="46.5" customHeight="1" thickBot="1" x14ac:dyDescent="0.25">
      <c r="B27" s="533"/>
      <c r="C27" s="53" t="s">
        <v>380</v>
      </c>
      <c r="D27" s="242">
        <v>168</v>
      </c>
      <c r="E27" s="188">
        <f t="shared" si="0"/>
        <v>159.6</v>
      </c>
      <c r="F27" s="188">
        <f t="shared" si="2"/>
        <v>156.24</v>
      </c>
      <c r="G27" s="188">
        <f t="shared" si="1"/>
        <v>151.20000000000002</v>
      </c>
      <c r="H27" s="188">
        <f t="shared" si="3"/>
        <v>146.16</v>
      </c>
      <c r="I27" s="331">
        <f t="shared" si="4"/>
        <v>134.4</v>
      </c>
      <c r="J27" s="153">
        <v>60</v>
      </c>
      <c r="K27" s="135">
        <v>9.74</v>
      </c>
    </row>
    <row r="28" spans="2:11" ht="46.5" customHeight="1" x14ac:dyDescent="0.2">
      <c r="B28" s="531"/>
      <c r="C28" s="79" t="s">
        <v>381</v>
      </c>
      <c r="D28" s="239">
        <v>162</v>
      </c>
      <c r="E28" s="184">
        <f t="shared" si="0"/>
        <v>153.9</v>
      </c>
      <c r="F28" s="184">
        <f t="shared" si="2"/>
        <v>150.66</v>
      </c>
      <c r="G28" s="184">
        <f t="shared" si="1"/>
        <v>145.80000000000001</v>
      </c>
      <c r="H28" s="184">
        <f t="shared" si="3"/>
        <v>140.94</v>
      </c>
      <c r="I28" s="332">
        <f t="shared" si="4"/>
        <v>129.6</v>
      </c>
      <c r="J28" s="154">
        <v>50</v>
      </c>
      <c r="K28" s="72">
        <v>6.2</v>
      </c>
    </row>
    <row r="29" spans="2:11" ht="46.5" customHeight="1" thickBot="1" x14ac:dyDescent="0.25">
      <c r="B29" s="533"/>
      <c r="C29" s="229" t="s">
        <v>382</v>
      </c>
      <c r="D29" s="181">
        <v>171</v>
      </c>
      <c r="E29" s="182">
        <f t="shared" si="0"/>
        <v>162.44999999999999</v>
      </c>
      <c r="F29" s="182">
        <f t="shared" si="2"/>
        <v>159.03</v>
      </c>
      <c r="G29" s="182">
        <f t="shared" si="1"/>
        <v>153.9</v>
      </c>
      <c r="H29" s="182">
        <f t="shared" si="3"/>
        <v>148.77000000000001</v>
      </c>
      <c r="I29" s="334">
        <f t="shared" si="4"/>
        <v>136.80000000000001</v>
      </c>
      <c r="J29" s="153">
        <v>50</v>
      </c>
      <c r="K29" s="111">
        <v>8.19</v>
      </c>
    </row>
    <row r="30" spans="2:11" ht="25.5" customHeight="1" thickBot="1" x14ac:dyDescent="0.25">
      <c r="B30" s="547" t="s">
        <v>69</v>
      </c>
      <c r="C30" s="548"/>
      <c r="D30" s="548"/>
      <c r="E30" s="548"/>
      <c r="F30" s="548"/>
      <c r="G30" s="548"/>
      <c r="H30" s="548"/>
      <c r="I30" s="548"/>
      <c r="J30" s="548"/>
      <c r="K30" s="549"/>
    </row>
    <row r="31" spans="2:11" ht="18" customHeight="1" x14ac:dyDescent="0.2">
      <c r="B31" s="531"/>
      <c r="C31" s="41" t="s">
        <v>383</v>
      </c>
      <c r="D31" s="539">
        <v>97</v>
      </c>
      <c r="E31" s="541">
        <f>D31*0.95</f>
        <v>92.149999999999991</v>
      </c>
      <c r="F31" s="541">
        <f>D31*0.93</f>
        <v>90.210000000000008</v>
      </c>
      <c r="G31" s="541">
        <f>D31*0.9</f>
        <v>87.3</v>
      </c>
      <c r="H31" s="541">
        <f>D31*0.87</f>
        <v>84.39</v>
      </c>
      <c r="I31" s="543">
        <f>D31*0.8</f>
        <v>77.600000000000009</v>
      </c>
      <c r="J31" s="545">
        <v>60</v>
      </c>
      <c r="K31" s="537">
        <v>5</v>
      </c>
    </row>
    <row r="32" spans="2:11" ht="18" customHeight="1" x14ac:dyDescent="0.2">
      <c r="B32" s="532"/>
      <c r="C32" s="47" t="s">
        <v>384</v>
      </c>
      <c r="D32" s="540"/>
      <c r="E32" s="542"/>
      <c r="F32" s="542"/>
      <c r="G32" s="542"/>
      <c r="H32" s="542"/>
      <c r="I32" s="544"/>
      <c r="J32" s="546"/>
      <c r="K32" s="538"/>
    </row>
    <row r="33" spans="2:11" ht="18" customHeight="1" x14ac:dyDescent="0.2">
      <c r="B33" s="532"/>
      <c r="C33" s="47" t="s">
        <v>385</v>
      </c>
      <c r="D33" s="540"/>
      <c r="E33" s="542"/>
      <c r="F33" s="542"/>
      <c r="G33" s="542"/>
      <c r="H33" s="542"/>
      <c r="I33" s="544"/>
      <c r="J33" s="546"/>
      <c r="K33" s="538"/>
    </row>
    <row r="34" spans="2:11" ht="18" customHeight="1" x14ac:dyDescent="0.2">
      <c r="B34" s="532"/>
      <c r="C34" s="47" t="s">
        <v>386</v>
      </c>
      <c r="D34" s="540"/>
      <c r="E34" s="542"/>
      <c r="F34" s="542"/>
      <c r="G34" s="542"/>
      <c r="H34" s="542"/>
      <c r="I34" s="544"/>
      <c r="J34" s="546"/>
      <c r="K34" s="538"/>
    </row>
    <row r="35" spans="2:11" ht="18" customHeight="1" x14ac:dyDescent="0.2">
      <c r="B35" s="532"/>
      <c r="C35" s="47" t="s">
        <v>387</v>
      </c>
      <c r="D35" s="185">
        <v>97</v>
      </c>
      <c r="E35" s="186">
        <f t="shared" ref="E35:E42" si="5">D35*0.95</f>
        <v>92.149999999999991</v>
      </c>
      <c r="F35" s="186">
        <f t="shared" ref="F35:F40" si="6">D35*0.93</f>
        <v>90.210000000000008</v>
      </c>
      <c r="G35" s="186">
        <f t="shared" ref="G35:G40" si="7">D35*0.9</f>
        <v>87.3</v>
      </c>
      <c r="H35" s="186">
        <f t="shared" ref="H35:H40" si="8">D35*0.87</f>
        <v>84.39</v>
      </c>
      <c r="I35" s="333">
        <f t="shared" ref="I35:I40" si="9">D35*0.8</f>
        <v>77.600000000000009</v>
      </c>
      <c r="J35" s="97">
        <v>60</v>
      </c>
      <c r="K35" s="106">
        <v>5</v>
      </c>
    </row>
    <row r="36" spans="2:11" ht="18" customHeight="1" thickBot="1" x14ac:dyDescent="0.25">
      <c r="B36" s="533"/>
      <c r="C36" s="53" t="s">
        <v>388</v>
      </c>
      <c r="D36" s="187">
        <v>72</v>
      </c>
      <c r="E36" s="188">
        <f t="shared" si="5"/>
        <v>68.399999999999991</v>
      </c>
      <c r="F36" s="188">
        <f t="shared" si="6"/>
        <v>66.960000000000008</v>
      </c>
      <c r="G36" s="188">
        <f t="shared" si="7"/>
        <v>64.8</v>
      </c>
      <c r="H36" s="188">
        <f t="shared" si="8"/>
        <v>62.64</v>
      </c>
      <c r="I36" s="331">
        <f t="shared" si="9"/>
        <v>57.6</v>
      </c>
      <c r="J36" s="153">
        <v>60</v>
      </c>
      <c r="K36" s="101">
        <v>5</v>
      </c>
    </row>
    <row r="37" spans="2:11" ht="93" customHeight="1" thickBot="1" x14ac:dyDescent="0.25">
      <c r="B37" s="230"/>
      <c r="C37" s="118" t="s">
        <v>389</v>
      </c>
      <c r="D37" s="247">
        <v>64</v>
      </c>
      <c r="E37" s="245">
        <f t="shared" si="5"/>
        <v>60.8</v>
      </c>
      <c r="F37" s="245">
        <f t="shared" si="6"/>
        <v>59.52</v>
      </c>
      <c r="G37" s="245">
        <f t="shared" si="7"/>
        <v>57.6</v>
      </c>
      <c r="H37" s="245">
        <f t="shared" si="8"/>
        <v>55.68</v>
      </c>
      <c r="I37" s="335">
        <f t="shared" si="9"/>
        <v>51.2</v>
      </c>
      <c r="J37" s="162">
        <v>100</v>
      </c>
      <c r="K37" s="163">
        <v>6.22</v>
      </c>
    </row>
    <row r="38" spans="2:11" ht="30.75" customHeight="1" x14ac:dyDescent="0.2">
      <c r="B38" s="534"/>
      <c r="C38" s="41" t="s">
        <v>485</v>
      </c>
      <c r="D38" s="235">
        <v>204</v>
      </c>
      <c r="E38" s="236">
        <f t="shared" si="5"/>
        <v>193.79999999999998</v>
      </c>
      <c r="F38" s="236">
        <f t="shared" si="6"/>
        <v>189.72</v>
      </c>
      <c r="G38" s="236">
        <f t="shared" si="7"/>
        <v>183.6</v>
      </c>
      <c r="H38" s="236">
        <f t="shared" si="8"/>
        <v>177.48</v>
      </c>
      <c r="I38" s="330">
        <f t="shared" si="9"/>
        <v>163.20000000000002</v>
      </c>
      <c r="J38" s="93">
        <v>100</v>
      </c>
      <c r="K38" s="104"/>
    </row>
    <row r="39" spans="2:11" ht="30.75" customHeight="1" x14ac:dyDescent="0.2">
      <c r="B39" s="535"/>
      <c r="C39" s="47" t="s">
        <v>486</v>
      </c>
      <c r="D39" s="185">
        <v>233</v>
      </c>
      <c r="E39" s="186">
        <f t="shared" si="5"/>
        <v>221.35</v>
      </c>
      <c r="F39" s="186">
        <f t="shared" si="6"/>
        <v>216.69</v>
      </c>
      <c r="G39" s="186">
        <f t="shared" si="7"/>
        <v>209.70000000000002</v>
      </c>
      <c r="H39" s="186">
        <f t="shared" si="8"/>
        <v>202.71</v>
      </c>
      <c r="I39" s="333">
        <f t="shared" si="9"/>
        <v>186.4</v>
      </c>
      <c r="J39" s="97">
        <v>80</v>
      </c>
      <c r="K39" s="106"/>
    </row>
    <row r="40" spans="2:11" ht="30.75" customHeight="1" thickBot="1" x14ac:dyDescent="0.25">
      <c r="B40" s="536"/>
      <c r="C40" s="53" t="s">
        <v>487</v>
      </c>
      <c r="D40" s="187">
        <v>253</v>
      </c>
      <c r="E40" s="188">
        <f t="shared" si="5"/>
        <v>240.35</v>
      </c>
      <c r="F40" s="188">
        <f t="shared" si="6"/>
        <v>235.29000000000002</v>
      </c>
      <c r="G40" s="188">
        <f t="shared" si="7"/>
        <v>227.70000000000002</v>
      </c>
      <c r="H40" s="188">
        <f t="shared" si="8"/>
        <v>220.10999999999999</v>
      </c>
      <c r="I40" s="331">
        <f t="shared" si="9"/>
        <v>202.4</v>
      </c>
      <c r="J40" s="153">
        <v>60</v>
      </c>
      <c r="K40" s="101"/>
    </row>
    <row r="41" spans="2:11" ht="93" customHeight="1" thickBot="1" x14ac:dyDescent="0.25">
      <c r="B41" s="230"/>
      <c r="C41" s="118" t="s">
        <v>488</v>
      </c>
      <c r="D41" s="247">
        <v>394</v>
      </c>
      <c r="E41" s="245">
        <f t="shared" si="5"/>
        <v>374.29999999999995</v>
      </c>
      <c r="F41" s="245">
        <f>D41*0.93</f>
        <v>366.42</v>
      </c>
      <c r="G41" s="245">
        <f>D41*0.9</f>
        <v>354.6</v>
      </c>
      <c r="H41" s="245">
        <f>D41*0.87</f>
        <v>342.78</v>
      </c>
      <c r="I41" s="335">
        <f>D41*0.8</f>
        <v>315.20000000000005</v>
      </c>
      <c r="J41" s="162">
        <v>30</v>
      </c>
      <c r="K41" s="163"/>
    </row>
    <row r="42" spans="2:11" ht="93" customHeight="1" thickBot="1" x14ac:dyDescent="0.25">
      <c r="B42" s="230"/>
      <c r="C42" s="121" t="s">
        <v>489</v>
      </c>
      <c r="D42" s="232">
        <v>368</v>
      </c>
      <c r="E42" s="233">
        <f t="shared" si="5"/>
        <v>349.59999999999997</v>
      </c>
      <c r="F42" s="233">
        <f>D42*0.93</f>
        <v>342.24</v>
      </c>
      <c r="G42" s="233">
        <f>D42*0.9</f>
        <v>331.2</v>
      </c>
      <c r="H42" s="233">
        <f>D42*0.87</f>
        <v>320.16000000000003</v>
      </c>
      <c r="I42" s="329">
        <f>D42*0.8</f>
        <v>294.40000000000003</v>
      </c>
      <c r="J42" s="157">
        <v>30</v>
      </c>
      <c r="K42" s="148"/>
    </row>
  </sheetData>
  <sheetProtection selectLockedCells="1" selectUnlockedCells="1"/>
  <mergeCells count="32">
    <mergeCell ref="D5:H5"/>
    <mergeCell ref="I5:K5"/>
    <mergeCell ref="K31:K34"/>
    <mergeCell ref="D31:D34"/>
    <mergeCell ref="E31:E34"/>
    <mergeCell ref="F31:F34"/>
    <mergeCell ref="G31:G34"/>
    <mergeCell ref="H31:H34"/>
    <mergeCell ref="I31:I34"/>
    <mergeCell ref="J31:J34"/>
    <mergeCell ref="D6:H6"/>
    <mergeCell ref="I6:K6"/>
    <mergeCell ref="B12:K12"/>
    <mergeCell ref="B28:B29"/>
    <mergeCell ref="B30:K30"/>
    <mergeCell ref="B2:C6"/>
    <mergeCell ref="D2:K2"/>
    <mergeCell ref="D3:K3"/>
    <mergeCell ref="D4:K4"/>
    <mergeCell ref="B31:B36"/>
    <mergeCell ref="B38:B40"/>
    <mergeCell ref="B14:B15"/>
    <mergeCell ref="B16:B20"/>
    <mergeCell ref="B21:B24"/>
    <mergeCell ref="B26:B27"/>
    <mergeCell ref="B7:C7"/>
    <mergeCell ref="D7:K7"/>
    <mergeCell ref="B9:K9"/>
    <mergeCell ref="B10:B11"/>
    <mergeCell ref="C10:C11"/>
    <mergeCell ref="J10:J11"/>
    <mergeCell ref="K10:K11"/>
  </mergeCells>
  <hyperlinks>
    <hyperlink ref="I6" r:id="rId1"/>
  </hyperlinks>
  <printOptions horizontalCentered="1"/>
  <pageMargins left="0.39370078740157483" right="0.39370078740157483" top="0.39370078740157483" bottom="0.78740157480314965" header="0.51181102362204722" footer="0.51181102362204722"/>
  <pageSetup paperSize="9" scale="79" firstPageNumber="0" fitToHeight="2" orientation="portrait" horizontalDpi="300" verticalDpi="300" r:id="rId2"/>
  <headerFooter alignWithMargins="0">
    <oddFooter>&amp;R&amp;D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U36"/>
  <sheetViews>
    <sheetView zoomScaleNormal="100" workbookViewId="0"/>
  </sheetViews>
  <sheetFormatPr defaultRowHeight="12.75" x14ac:dyDescent="0.2"/>
  <cols>
    <col min="1" max="1" width="0.42578125" style="1" customWidth="1"/>
    <col min="2" max="2" width="23.7109375" style="2" customWidth="1"/>
    <col min="3" max="3" width="31" style="2" customWidth="1"/>
    <col min="4" max="8" width="9.140625" style="2" customWidth="1"/>
    <col min="9" max="9" width="9.140625" style="3" customWidth="1"/>
    <col min="10" max="10" width="6.42578125" style="3" customWidth="1"/>
    <col min="11" max="11" width="6.42578125" style="1" customWidth="1"/>
    <col min="12" max="12" width="0.28515625" style="1" customWidth="1"/>
    <col min="13" max="13" width="0" style="1" hidden="1" customWidth="1"/>
    <col min="14" max="18" width="12" style="1" customWidth="1"/>
    <col min="19" max="247" width="9.140625" style="1" customWidth="1"/>
    <col min="248" max="255" width="9.140625" style="1"/>
  </cols>
  <sheetData>
    <row r="1" spans="2:247" s="12" customFormat="1" ht="2.25" customHeight="1" thickBot="1" x14ac:dyDescent="0.25">
      <c r="B1" s="26"/>
      <c r="C1" s="26"/>
      <c r="D1" s="30"/>
      <c r="E1" s="29"/>
      <c r="F1" s="29"/>
      <c r="G1" s="29"/>
      <c r="H1" s="29"/>
      <c r="I1" s="29"/>
      <c r="J1" s="19"/>
      <c r="K1" s="19"/>
      <c r="L1" s="19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</row>
    <row r="2" spans="2:247" s="60" customFormat="1" ht="18" customHeight="1" x14ac:dyDescent="0.2">
      <c r="B2" s="510"/>
      <c r="C2" s="511"/>
      <c r="D2" s="524" t="s">
        <v>187</v>
      </c>
      <c r="E2" s="524"/>
      <c r="F2" s="524"/>
      <c r="G2" s="524"/>
      <c r="H2" s="524"/>
      <c r="I2" s="524"/>
      <c r="J2" s="524"/>
      <c r="K2" s="525"/>
      <c r="L2" s="20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</row>
    <row r="3" spans="2:247" s="60" customFormat="1" x14ac:dyDescent="0.2">
      <c r="B3" s="512"/>
      <c r="C3" s="513"/>
      <c r="D3" s="516" t="s">
        <v>188</v>
      </c>
      <c r="E3" s="516"/>
      <c r="F3" s="516"/>
      <c r="G3" s="516"/>
      <c r="H3" s="516"/>
      <c r="I3" s="516"/>
      <c r="J3" s="516"/>
      <c r="K3" s="517"/>
      <c r="L3" s="2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</row>
    <row r="4" spans="2:247" s="60" customFormat="1" x14ac:dyDescent="0.2">
      <c r="B4" s="512"/>
      <c r="C4" s="513"/>
      <c r="D4" s="526" t="s">
        <v>186</v>
      </c>
      <c r="E4" s="526"/>
      <c r="F4" s="526"/>
      <c r="G4" s="526"/>
      <c r="H4" s="526"/>
      <c r="I4" s="526"/>
      <c r="J4" s="526"/>
      <c r="K4" s="527"/>
      <c r="L4" s="22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</row>
    <row r="5" spans="2:247" s="60" customFormat="1" x14ac:dyDescent="0.2">
      <c r="B5" s="512"/>
      <c r="C5" s="513"/>
      <c r="D5" s="522" t="s">
        <v>176</v>
      </c>
      <c r="E5" s="522"/>
      <c r="F5" s="522"/>
      <c r="G5" s="522"/>
      <c r="H5" s="522"/>
      <c r="I5" s="518" t="s">
        <v>173</v>
      </c>
      <c r="J5" s="518"/>
      <c r="K5" s="519"/>
      <c r="L5" s="23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</row>
    <row r="6" spans="2:247" s="60" customFormat="1" x14ac:dyDescent="0.2">
      <c r="B6" s="512"/>
      <c r="C6" s="513"/>
      <c r="D6" s="523" t="s">
        <v>178</v>
      </c>
      <c r="E6" s="523"/>
      <c r="F6" s="523"/>
      <c r="G6" s="523"/>
      <c r="H6" s="523"/>
      <c r="I6" s="518" t="s">
        <v>177</v>
      </c>
      <c r="J6" s="520"/>
      <c r="K6" s="521"/>
      <c r="L6" s="19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</row>
    <row r="7" spans="2:247" s="60" customFormat="1" x14ac:dyDescent="0.2">
      <c r="B7" s="514">
        <v>45689</v>
      </c>
      <c r="C7" s="515"/>
      <c r="D7" s="516" t="s">
        <v>189</v>
      </c>
      <c r="E7" s="516"/>
      <c r="F7" s="516"/>
      <c r="G7" s="516"/>
      <c r="H7" s="516"/>
      <c r="I7" s="516"/>
      <c r="J7" s="516"/>
      <c r="K7" s="517"/>
      <c r="L7" s="2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</row>
    <row r="8" spans="2:247" s="60" customFormat="1" ht="3.75" customHeight="1" thickBot="1" x14ac:dyDescent="0.25">
      <c r="B8" s="32"/>
      <c r="C8" s="34"/>
      <c r="D8" s="31"/>
      <c r="E8" s="17"/>
      <c r="F8" s="17"/>
      <c r="G8" s="17"/>
      <c r="H8" s="17"/>
      <c r="I8" s="17"/>
      <c r="J8" s="16"/>
      <c r="K8" s="18"/>
      <c r="L8" s="3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</row>
    <row r="9" spans="2:247" s="15" customFormat="1" ht="41.25" customHeight="1" thickBot="1" x14ac:dyDescent="0.25">
      <c r="B9" s="441" t="s">
        <v>0</v>
      </c>
      <c r="C9" s="442"/>
      <c r="D9" s="442"/>
      <c r="E9" s="442"/>
      <c r="F9" s="442"/>
      <c r="G9" s="442"/>
      <c r="H9" s="442"/>
      <c r="I9" s="442"/>
      <c r="J9" s="442"/>
      <c r="K9" s="443"/>
      <c r="L9" s="2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</row>
    <row r="10" spans="2:247" s="15" customFormat="1" ht="22.5" customHeight="1" x14ac:dyDescent="0.2">
      <c r="B10" s="458" t="s">
        <v>1</v>
      </c>
      <c r="C10" s="447" t="s">
        <v>2</v>
      </c>
      <c r="D10" s="62" t="s">
        <v>14</v>
      </c>
      <c r="E10" s="63" t="s">
        <v>15</v>
      </c>
      <c r="F10" s="63" t="s">
        <v>16</v>
      </c>
      <c r="G10" s="63" t="s">
        <v>17</v>
      </c>
      <c r="H10" s="63" t="s">
        <v>18</v>
      </c>
      <c r="I10" s="64" t="s">
        <v>31</v>
      </c>
      <c r="J10" s="460" t="s">
        <v>174</v>
      </c>
      <c r="K10" s="452" t="s">
        <v>175</v>
      </c>
      <c r="L10" s="25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</row>
    <row r="11" spans="2:247" s="15" customFormat="1" ht="43.5" customHeight="1" thickBot="1" x14ac:dyDescent="0.25">
      <c r="B11" s="569"/>
      <c r="C11" s="568"/>
      <c r="D11" s="371" t="s">
        <v>19</v>
      </c>
      <c r="E11" s="372" t="s">
        <v>65</v>
      </c>
      <c r="F11" s="372" t="s">
        <v>66</v>
      </c>
      <c r="G11" s="372" t="s">
        <v>67</v>
      </c>
      <c r="H11" s="372" t="s">
        <v>408</v>
      </c>
      <c r="I11" s="373" t="s">
        <v>409</v>
      </c>
      <c r="J11" s="552"/>
      <c r="K11" s="567"/>
      <c r="L11" s="25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</row>
    <row r="12" spans="2:247" ht="25.5" customHeight="1" thickBot="1" x14ac:dyDescent="0.25">
      <c r="B12" s="560" t="s">
        <v>70</v>
      </c>
      <c r="C12" s="561"/>
      <c r="D12" s="561"/>
      <c r="E12" s="561"/>
      <c r="F12" s="561"/>
      <c r="G12" s="561"/>
      <c r="H12" s="561"/>
      <c r="I12" s="561"/>
      <c r="J12" s="561"/>
      <c r="K12" s="562"/>
    </row>
    <row r="13" spans="2:247" ht="15.75" customHeight="1" x14ac:dyDescent="0.2">
      <c r="B13" s="554"/>
      <c r="C13" s="251" t="s">
        <v>71</v>
      </c>
      <c r="D13" s="379">
        <v>42</v>
      </c>
      <c r="E13" s="381">
        <f>D13*0.95</f>
        <v>39.9</v>
      </c>
      <c r="F13" s="381">
        <f>D13*0.93</f>
        <v>39.06</v>
      </c>
      <c r="G13" s="381">
        <f>D13*0.9</f>
        <v>37.800000000000004</v>
      </c>
      <c r="H13" s="381">
        <f>D13*0.87</f>
        <v>36.54</v>
      </c>
      <c r="I13" s="383">
        <f>D13*0.8</f>
        <v>33.6</v>
      </c>
      <c r="J13" s="385" t="s">
        <v>72</v>
      </c>
      <c r="K13" s="377">
        <v>10.5</v>
      </c>
    </row>
    <row r="14" spans="2:247" ht="15.75" customHeight="1" x14ac:dyDescent="0.2">
      <c r="B14" s="555"/>
      <c r="C14" s="252" t="s">
        <v>73</v>
      </c>
      <c r="D14" s="380">
        <v>46</v>
      </c>
      <c r="E14" s="382">
        <f>D14*0.95</f>
        <v>43.699999999999996</v>
      </c>
      <c r="F14" s="382">
        <f>D14*0.93</f>
        <v>42.78</v>
      </c>
      <c r="G14" s="382">
        <f>D14*0.9</f>
        <v>41.4</v>
      </c>
      <c r="H14" s="382">
        <f>D14*0.87</f>
        <v>40.020000000000003</v>
      </c>
      <c r="I14" s="384">
        <f>D14*0.8</f>
        <v>36.800000000000004</v>
      </c>
      <c r="J14" s="386" t="s">
        <v>72</v>
      </c>
      <c r="K14" s="378">
        <v>10.5</v>
      </c>
    </row>
    <row r="15" spans="2:247" ht="15.75" customHeight="1" x14ac:dyDescent="0.2">
      <c r="B15" s="555"/>
      <c r="C15" s="252" t="s">
        <v>74</v>
      </c>
      <c r="D15" s="540">
        <v>49</v>
      </c>
      <c r="E15" s="542">
        <f>D15*0.95</f>
        <v>46.55</v>
      </c>
      <c r="F15" s="542">
        <f>D15*0.93</f>
        <v>45.57</v>
      </c>
      <c r="G15" s="542">
        <f>D15*0.9</f>
        <v>44.1</v>
      </c>
      <c r="H15" s="542">
        <f>D15*0.87</f>
        <v>42.63</v>
      </c>
      <c r="I15" s="544">
        <f>D15*0.8</f>
        <v>39.200000000000003</v>
      </c>
      <c r="J15" s="546" t="s">
        <v>72</v>
      </c>
      <c r="K15" s="538">
        <v>10.5</v>
      </c>
    </row>
    <row r="16" spans="2:247" ht="15.75" customHeight="1" x14ac:dyDescent="0.2">
      <c r="B16" s="555"/>
      <c r="C16" s="252" t="s">
        <v>75</v>
      </c>
      <c r="D16" s="540"/>
      <c r="E16" s="542"/>
      <c r="F16" s="542"/>
      <c r="G16" s="542"/>
      <c r="H16" s="542"/>
      <c r="I16" s="544"/>
      <c r="J16" s="546"/>
      <c r="K16" s="538"/>
    </row>
    <row r="17" spans="2:11" ht="15.75" customHeight="1" x14ac:dyDescent="0.2">
      <c r="B17" s="555"/>
      <c r="C17" s="252" t="s">
        <v>76</v>
      </c>
      <c r="D17" s="540"/>
      <c r="E17" s="542"/>
      <c r="F17" s="542"/>
      <c r="G17" s="542"/>
      <c r="H17" s="542"/>
      <c r="I17" s="544"/>
      <c r="J17" s="546"/>
      <c r="K17" s="538"/>
    </row>
    <row r="18" spans="2:11" ht="15.75" customHeight="1" thickBot="1" x14ac:dyDescent="0.25">
      <c r="B18" s="556"/>
      <c r="C18" s="253" t="s">
        <v>77</v>
      </c>
      <c r="D18" s="565"/>
      <c r="E18" s="559"/>
      <c r="F18" s="559"/>
      <c r="G18" s="559"/>
      <c r="H18" s="559"/>
      <c r="I18" s="558"/>
      <c r="J18" s="550"/>
      <c r="K18" s="564"/>
    </row>
    <row r="19" spans="2:11" ht="15.75" customHeight="1" x14ac:dyDescent="0.2">
      <c r="B19" s="554"/>
      <c r="C19" s="250" t="s">
        <v>78</v>
      </c>
      <c r="D19" s="183">
        <v>79</v>
      </c>
      <c r="E19" s="184">
        <f>D19*0.95</f>
        <v>75.05</v>
      </c>
      <c r="F19" s="184">
        <f>D19*0.93</f>
        <v>73.47</v>
      </c>
      <c r="G19" s="184">
        <f>D19*0.9</f>
        <v>71.100000000000009</v>
      </c>
      <c r="H19" s="184">
        <f>D19*0.87</f>
        <v>68.73</v>
      </c>
      <c r="I19" s="332">
        <f>D19*0.8</f>
        <v>63.2</v>
      </c>
      <c r="J19" s="154" t="s">
        <v>79</v>
      </c>
      <c r="K19" s="327">
        <v>7.45</v>
      </c>
    </row>
    <row r="20" spans="2:11" ht="15.75" customHeight="1" x14ac:dyDescent="0.2">
      <c r="B20" s="555"/>
      <c r="C20" s="248" t="s">
        <v>80</v>
      </c>
      <c r="D20" s="380">
        <v>85</v>
      </c>
      <c r="E20" s="382">
        <f>D20*0.95</f>
        <v>80.75</v>
      </c>
      <c r="F20" s="382">
        <f>D20*0.93</f>
        <v>79.05</v>
      </c>
      <c r="G20" s="382">
        <f>D20*0.9</f>
        <v>76.5</v>
      </c>
      <c r="H20" s="382">
        <f>D20*0.87</f>
        <v>73.95</v>
      </c>
      <c r="I20" s="384">
        <f>D20*0.8</f>
        <v>68</v>
      </c>
      <c r="J20" s="386" t="s">
        <v>79</v>
      </c>
      <c r="K20" s="378">
        <v>7.45</v>
      </c>
    </row>
    <row r="21" spans="2:11" ht="15.75" customHeight="1" x14ac:dyDescent="0.2">
      <c r="B21" s="555"/>
      <c r="C21" s="248" t="s">
        <v>81</v>
      </c>
      <c r="D21" s="540">
        <v>95</v>
      </c>
      <c r="E21" s="542">
        <f>D21*0.95</f>
        <v>90.25</v>
      </c>
      <c r="F21" s="542">
        <f>D21*0.93</f>
        <v>88.350000000000009</v>
      </c>
      <c r="G21" s="542">
        <f>D21*0.9</f>
        <v>85.5</v>
      </c>
      <c r="H21" s="542">
        <f>D21*0.87</f>
        <v>82.65</v>
      </c>
      <c r="I21" s="544">
        <f>D21*0.8</f>
        <v>76</v>
      </c>
      <c r="J21" s="546" t="s">
        <v>79</v>
      </c>
      <c r="K21" s="538">
        <v>7.45</v>
      </c>
    </row>
    <row r="22" spans="2:11" ht="15.75" customHeight="1" x14ac:dyDescent="0.2">
      <c r="B22" s="555"/>
      <c r="C22" s="248" t="s">
        <v>82</v>
      </c>
      <c r="D22" s="540"/>
      <c r="E22" s="542"/>
      <c r="F22" s="542"/>
      <c r="G22" s="542"/>
      <c r="H22" s="542"/>
      <c r="I22" s="544"/>
      <c r="J22" s="546"/>
      <c r="K22" s="538"/>
    </row>
    <row r="23" spans="2:11" ht="15.75" customHeight="1" x14ac:dyDescent="0.2">
      <c r="B23" s="555"/>
      <c r="C23" s="248" t="s">
        <v>83</v>
      </c>
      <c r="D23" s="540"/>
      <c r="E23" s="542"/>
      <c r="F23" s="542"/>
      <c r="G23" s="542"/>
      <c r="H23" s="542"/>
      <c r="I23" s="544"/>
      <c r="J23" s="546"/>
      <c r="K23" s="538"/>
    </row>
    <row r="24" spans="2:11" ht="15.75" customHeight="1" thickBot="1" x14ac:dyDescent="0.25">
      <c r="B24" s="556"/>
      <c r="C24" s="254" t="s">
        <v>84</v>
      </c>
      <c r="D24" s="551"/>
      <c r="E24" s="557"/>
      <c r="F24" s="557"/>
      <c r="G24" s="557"/>
      <c r="H24" s="557"/>
      <c r="I24" s="553"/>
      <c r="J24" s="566"/>
      <c r="K24" s="563"/>
    </row>
    <row r="25" spans="2:11" ht="15.75" customHeight="1" x14ac:dyDescent="0.2">
      <c r="B25" s="554"/>
      <c r="C25" s="255" t="s">
        <v>85</v>
      </c>
      <c r="D25" s="379">
        <v>98</v>
      </c>
      <c r="E25" s="381">
        <f>D25*0.95</f>
        <v>93.1</v>
      </c>
      <c r="F25" s="381">
        <f>D25*0.93</f>
        <v>91.14</v>
      </c>
      <c r="G25" s="381">
        <f>D25*0.9</f>
        <v>88.2</v>
      </c>
      <c r="H25" s="381">
        <f>D25*0.87</f>
        <v>85.26</v>
      </c>
      <c r="I25" s="383">
        <f>D25*0.8</f>
        <v>78.400000000000006</v>
      </c>
      <c r="J25" s="385" t="s">
        <v>79</v>
      </c>
      <c r="K25" s="377">
        <v>9.4499999999999993</v>
      </c>
    </row>
    <row r="26" spans="2:11" ht="15.75" customHeight="1" x14ac:dyDescent="0.2">
      <c r="B26" s="555"/>
      <c r="C26" s="256" t="s">
        <v>86</v>
      </c>
      <c r="D26" s="380">
        <v>100</v>
      </c>
      <c r="E26" s="382">
        <f>D26*0.95</f>
        <v>95</v>
      </c>
      <c r="F26" s="382">
        <f>D26*0.93</f>
        <v>93</v>
      </c>
      <c r="G26" s="382">
        <f>D26*0.9</f>
        <v>90</v>
      </c>
      <c r="H26" s="382">
        <f>D26*0.87</f>
        <v>87</v>
      </c>
      <c r="I26" s="384">
        <f>D26*0.8</f>
        <v>80</v>
      </c>
      <c r="J26" s="386" t="s">
        <v>79</v>
      </c>
      <c r="K26" s="378">
        <v>9.4499999999999993</v>
      </c>
    </row>
    <row r="27" spans="2:11" ht="15.75" customHeight="1" x14ac:dyDescent="0.2">
      <c r="B27" s="555"/>
      <c r="C27" s="256" t="s">
        <v>87</v>
      </c>
      <c r="D27" s="540">
        <v>115</v>
      </c>
      <c r="E27" s="542">
        <f>D27*0.95</f>
        <v>109.25</v>
      </c>
      <c r="F27" s="542">
        <f>D27*0.93</f>
        <v>106.95</v>
      </c>
      <c r="G27" s="542">
        <f>D27*0.9</f>
        <v>103.5</v>
      </c>
      <c r="H27" s="542">
        <f>D27*0.87</f>
        <v>100.05</v>
      </c>
      <c r="I27" s="544">
        <f>D27*0.8</f>
        <v>92</v>
      </c>
      <c r="J27" s="546" t="s">
        <v>79</v>
      </c>
      <c r="K27" s="538">
        <v>9.4499999999999993</v>
      </c>
    </row>
    <row r="28" spans="2:11" ht="15.75" customHeight="1" x14ac:dyDescent="0.2">
      <c r="B28" s="555"/>
      <c r="C28" s="256" t="s">
        <v>88</v>
      </c>
      <c r="D28" s="540"/>
      <c r="E28" s="542"/>
      <c r="F28" s="542"/>
      <c r="G28" s="542"/>
      <c r="H28" s="542"/>
      <c r="I28" s="544"/>
      <c r="J28" s="546"/>
      <c r="K28" s="538"/>
    </row>
    <row r="29" spans="2:11" ht="15.75" customHeight="1" x14ac:dyDescent="0.2">
      <c r="B29" s="555"/>
      <c r="C29" s="256" t="s">
        <v>89</v>
      </c>
      <c r="D29" s="540"/>
      <c r="E29" s="542"/>
      <c r="F29" s="542"/>
      <c r="G29" s="542"/>
      <c r="H29" s="542"/>
      <c r="I29" s="544"/>
      <c r="J29" s="546"/>
      <c r="K29" s="538"/>
    </row>
    <row r="30" spans="2:11" ht="15.75" customHeight="1" thickBot="1" x14ac:dyDescent="0.25">
      <c r="B30" s="556"/>
      <c r="C30" s="257" t="s">
        <v>90</v>
      </c>
      <c r="D30" s="565"/>
      <c r="E30" s="559"/>
      <c r="F30" s="559"/>
      <c r="G30" s="559"/>
      <c r="H30" s="559"/>
      <c r="I30" s="558"/>
      <c r="J30" s="550"/>
      <c r="K30" s="564"/>
    </row>
    <row r="31" spans="2:11" ht="15.75" customHeight="1" x14ac:dyDescent="0.2">
      <c r="B31" s="554"/>
      <c r="C31" s="250" t="s">
        <v>91</v>
      </c>
      <c r="D31" s="183">
        <v>136</v>
      </c>
      <c r="E31" s="184">
        <f>D31*0.95</f>
        <v>129.19999999999999</v>
      </c>
      <c r="F31" s="184">
        <f>D31*0.93</f>
        <v>126.48</v>
      </c>
      <c r="G31" s="184">
        <f>D31*0.9</f>
        <v>122.4</v>
      </c>
      <c r="H31" s="184">
        <f>D31*0.87</f>
        <v>118.32</v>
      </c>
      <c r="I31" s="332">
        <f>D31*0.8</f>
        <v>108.80000000000001</v>
      </c>
      <c r="J31" s="154" t="s">
        <v>79</v>
      </c>
      <c r="K31" s="327">
        <v>16.8</v>
      </c>
    </row>
    <row r="32" spans="2:11" ht="15.75" customHeight="1" x14ac:dyDescent="0.2">
      <c r="B32" s="555"/>
      <c r="C32" s="248" t="s">
        <v>92</v>
      </c>
      <c r="D32" s="380">
        <v>151</v>
      </c>
      <c r="E32" s="382">
        <f>D32*0.95</f>
        <v>143.44999999999999</v>
      </c>
      <c r="F32" s="382">
        <f>D32*0.93</f>
        <v>140.43</v>
      </c>
      <c r="G32" s="382">
        <f>D32*0.9</f>
        <v>135.9</v>
      </c>
      <c r="H32" s="382">
        <f>D32*0.87</f>
        <v>131.37</v>
      </c>
      <c r="I32" s="384">
        <f>D32*0.8</f>
        <v>120.80000000000001</v>
      </c>
      <c r="J32" s="386" t="s">
        <v>79</v>
      </c>
      <c r="K32" s="378">
        <v>16.8</v>
      </c>
    </row>
    <row r="33" spans="2:11" ht="15.75" customHeight="1" x14ac:dyDescent="0.2">
      <c r="B33" s="555"/>
      <c r="C33" s="248" t="s">
        <v>93</v>
      </c>
      <c r="D33" s="540">
        <v>163</v>
      </c>
      <c r="E33" s="542">
        <f>D33*0.95</f>
        <v>154.85</v>
      </c>
      <c r="F33" s="542">
        <f>D33*0.93</f>
        <v>151.59</v>
      </c>
      <c r="G33" s="542">
        <f>D33*0.9</f>
        <v>146.70000000000002</v>
      </c>
      <c r="H33" s="542">
        <f>D33*0.87</f>
        <v>141.81</v>
      </c>
      <c r="I33" s="544">
        <f>D33*0.8</f>
        <v>130.4</v>
      </c>
      <c r="J33" s="546" t="s">
        <v>79</v>
      </c>
      <c r="K33" s="538">
        <v>16.8</v>
      </c>
    </row>
    <row r="34" spans="2:11" ht="15.75" customHeight="1" x14ac:dyDescent="0.2">
      <c r="B34" s="555"/>
      <c r="C34" s="248" t="s">
        <v>94</v>
      </c>
      <c r="D34" s="540"/>
      <c r="E34" s="542"/>
      <c r="F34" s="542"/>
      <c r="G34" s="542"/>
      <c r="H34" s="542"/>
      <c r="I34" s="544"/>
      <c r="J34" s="546"/>
      <c r="K34" s="538"/>
    </row>
    <row r="35" spans="2:11" ht="15.75" customHeight="1" x14ac:dyDescent="0.2">
      <c r="B35" s="555"/>
      <c r="C35" s="248" t="s">
        <v>95</v>
      </c>
      <c r="D35" s="540"/>
      <c r="E35" s="542"/>
      <c r="F35" s="542"/>
      <c r="G35" s="542"/>
      <c r="H35" s="542"/>
      <c r="I35" s="544"/>
      <c r="J35" s="546"/>
      <c r="K35" s="538"/>
    </row>
    <row r="36" spans="2:11" ht="15.75" customHeight="1" thickBot="1" x14ac:dyDescent="0.25">
      <c r="B36" s="556"/>
      <c r="C36" s="249" t="s">
        <v>96</v>
      </c>
      <c r="D36" s="565"/>
      <c r="E36" s="559"/>
      <c r="F36" s="559"/>
      <c r="G36" s="559"/>
      <c r="H36" s="559"/>
      <c r="I36" s="558"/>
      <c r="J36" s="550"/>
      <c r="K36" s="564"/>
    </row>
  </sheetData>
  <mergeCells count="52">
    <mergeCell ref="B7:C7"/>
    <mergeCell ref="D7:K7"/>
    <mergeCell ref="B9:K9"/>
    <mergeCell ref="K10:K11"/>
    <mergeCell ref="K15:K18"/>
    <mergeCell ref="B13:B18"/>
    <mergeCell ref="C10:C11"/>
    <mergeCell ref="B10:B11"/>
    <mergeCell ref="D15:D18"/>
    <mergeCell ref="E15:E18"/>
    <mergeCell ref="F15:F18"/>
    <mergeCell ref="G15:G18"/>
    <mergeCell ref="B2:C6"/>
    <mergeCell ref="D2:K2"/>
    <mergeCell ref="D3:K3"/>
    <mergeCell ref="D4:K4"/>
    <mergeCell ref="D5:H5"/>
    <mergeCell ref="I5:K5"/>
    <mergeCell ref="D6:H6"/>
    <mergeCell ref="I6:K6"/>
    <mergeCell ref="E33:E36"/>
    <mergeCell ref="F33:F36"/>
    <mergeCell ref="G33:G36"/>
    <mergeCell ref="E21:E24"/>
    <mergeCell ref="F21:F24"/>
    <mergeCell ref="G21:G24"/>
    <mergeCell ref="B31:B36"/>
    <mergeCell ref="B12:K12"/>
    <mergeCell ref="K21:K24"/>
    <mergeCell ref="K27:K30"/>
    <mergeCell ref="D33:D36"/>
    <mergeCell ref="J21:J24"/>
    <mergeCell ref="D27:D30"/>
    <mergeCell ref="E27:E30"/>
    <mergeCell ref="F27:F30"/>
    <mergeCell ref="G27:G30"/>
    <mergeCell ref="H27:H30"/>
    <mergeCell ref="I27:I30"/>
    <mergeCell ref="H33:H36"/>
    <mergeCell ref="I33:I36"/>
    <mergeCell ref="J33:J36"/>
    <mergeCell ref="K33:K36"/>
    <mergeCell ref="J27:J30"/>
    <mergeCell ref="D21:D24"/>
    <mergeCell ref="J10:J11"/>
    <mergeCell ref="I21:I24"/>
    <mergeCell ref="B19:B24"/>
    <mergeCell ref="B25:B30"/>
    <mergeCell ref="H21:H24"/>
    <mergeCell ref="J15:J18"/>
    <mergeCell ref="I15:I18"/>
    <mergeCell ref="H15:H18"/>
  </mergeCells>
  <hyperlinks>
    <hyperlink ref="I6" r:id="rId1"/>
  </hyperlinks>
  <printOptions horizontalCentered="1"/>
  <pageMargins left="0.39370078740157483" right="0.39370078740157483" top="0.35433070866141736" bottom="0.35433070866141736" header="0.31496062992125984" footer="0.31496062992125984"/>
  <pageSetup paperSize="9" scale="88" orientation="portrait" r:id="rId2"/>
  <headerFooter>
    <oddFooter>&amp;R&amp;D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81"/>
  <sheetViews>
    <sheetView zoomScaleNormal="100" workbookViewId="0"/>
  </sheetViews>
  <sheetFormatPr defaultRowHeight="12.75" x14ac:dyDescent="0.2"/>
  <cols>
    <col min="1" max="1" width="0.42578125" style="1" customWidth="1"/>
    <col min="2" max="2" width="23.7109375" style="2" customWidth="1"/>
    <col min="3" max="3" width="31" style="2" customWidth="1"/>
    <col min="4" max="8" width="9.140625" style="2" customWidth="1"/>
    <col min="9" max="9" width="9.140625" style="3" customWidth="1"/>
    <col min="10" max="10" width="6.42578125" style="3" customWidth="1"/>
    <col min="11" max="11" width="6.42578125" style="1" customWidth="1"/>
    <col min="12" max="12" width="0.28515625" style="1" customWidth="1"/>
    <col min="13" max="13" width="0" style="1" hidden="1" customWidth="1"/>
    <col min="14" max="18" width="12" style="1" customWidth="1"/>
    <col min="19" max="247" width="9.140625" style="1" customWidth="1"/>
    <col min="248" max="249" width="9.140625" style="1"/>
  </cols>
  <sheetData>
    <row r="1" spans="2:247" s="12" customFormat="1" ht="2.25" customHeight="1" thickBot="1" x14ac:dyDescent="0.25">
      <c r="B1" s="26"/>
      <c r="C1" s="26"/>
      <c r="D1" s="30"/>
      <c r="E1" s="29"/>
      <c r="F1" s="29"/>
      <c r="G1" s="29"/>
      <c r="H1" s="29"/>
      <c r="I1" s="29"/>
      <c r="J1" s="19"/>
      <c r="K1" s="19"/>
      <c r="L1" s="19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</row>
    <row r="2" spans="2:247" s="60" customFormat="1" ht="18" customHeight="1" x14ac:dyDescent="0.2">
      <c r="B2" s="510"/>
      <c r="C2" s="511"/>
      <c r="D2" s="524" t="s">
        <v>187</v>
      </c>
      <c r="E2" s="524"/>
      <c r="F2" s="524"/>
      <c r="G2" s="524"/>
      <c r="H2" s="524"/>
      <c r="I2" s="524"/>
      <c r="J2" s="524"/>
      <c r="K2" s="525"/>
      <c r="L2" s="20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</row>
    <row r="3" spans="2:247" s="60" customFormat="1" x14ac:dyDescent="0.2">
      <c r="B3" s="512"/>
      <c r="C3" s="513"/>
      <c r="D3" s="516" t="s">
        <v>188</v>
      </c>
      <c r="E3" s="516"/>
      <c r="F3" s="516"/>
      <c r="G3" s="516"/>
      <c r="H3" s="516"/>
      <c r="I3" s="516"/>
      <c r="J3" s="516"/>
      <c r="K3" s="517"/>
      <c r="L3" s="2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</row>
    <row r="4" spans="2:247" s="60" customFormat="1" x14ac:dyDescent="0.2">
      <c r="B4" s="512"/>
      <c r="C4" s="513"/>
      <c r="D4" s="526" t="s">
        <v>186</v>
      </c>
      <c r="E4" s="526"/>
      <c r="F4" s="526"/>
      <c r="G4" s="526"/>
      <c r="H4" s="526"/>
      <c r="I4" s="526"/>
      <c r="J4" s="526"/>
      <c r="K4" s="527"/>
      <c r="L4" s="22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</row>
    <row r="5" spans="2:247" s="60" customFormat="1" x14ac:dyDescent="0.2">
      <c r="B5" s="512"/>
      <c r="C5" s="513"/>
      <c r="D5" s="522" t="s">
        <v>176</v>
      </c>
      <c r="E5" s="522"/>
      <c r="F5" s="522"/>
      <c r="G5" s="522"/>
      <c r="H5" s="522"/>
      <c r="I5" s="518" t="s">
        <v>173</v>
      </c>
      <c r="J5" s="518"/>
      <c r="K5" s="519"/>
      <c r="L5" s="23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</row>
    <row r="6" spans="2:247" s="60" customFormat="1" x14ac:dyDescent="0.2">
      <c r="B6" s="512"/>
      <c r="C6" s="513"/>
      <c r="D6" s="523" t="s">
        <v>178</v>
      </c>
      <c r="E6" s="523"/>
      <c r="F6" s="523"/>
      <c r="G6" s="523"/>
      <c r="H6" s="523"/>
      <c r="I6" s="518" t="s">
        <v>177</v>
      </c>
      <c r="J6" s="520"/>
      <c r="K6" s="521"/>
      <c r="L6" s="19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</row>
    <row r="7" spans="2:247" s="60" customFormat="1" x14ac:dyDescent="0.2">
      <c r="B7" s="514">
        <v>45689</v>
      </c>
      <c r="C7" s="515"/>
      <c r="D7" s="516" t="s">
        <v>189</v>
      </c>
      <c r="E7" s="516"/>
      <c r="F7" s="516"/>
      <c r="G7" s="516"/>
      <c r="H7" s="516"/>
      <c r="I7" s="516"/>
      <c r="J7" s="516"/>
      <c r="K7" s="517"/>
      <c r="L7" s="2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</row>
    <row r="8" spans="2:247" s="60" customFormat="1" ht="3.75" customHeight="1" thickBot="1" x14ac:dyDescent="0.25">
      <c r="B8" s="32"/>
      <c r="C8" s="34"/>
      <c r="D8" s="31"/>
      <c r="E8" s="17"/>
      <c r="F8" s="17"/>
      <c r="G8" s="17"/>
      <c r="H8" s="17"/>
      <c r="I8" s="17"/>
      <c r="J8" s="16"/>
      <c r="K8" s="18"/>
      <c r="L8" s="3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</row>
    <row r="9" spans="2:247" s="15" customFormat="1" ht="41.25" customHeight="1" thickBot="1" x14ac:dyDescent="0.25">
      <c r="B9" s="441" t="s">
        <v>0</v>
      </c>
      <c r="C9" s="442"/>
      <c r="D9" s="442"/>
      <c r="E9" s="442"/>
      <c r="F9" s="442"/>
      <c r="G9" s="442"/>
      <c r="H9" s="442"/>
      <c r="I9" s="442"/>
      <c r="J9" s="442"/>
      <c r="K9" s="443"/>
      <c r="L9" s="2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</row>
    <row r="10" spans="2:247" s="15" customFormat="1" ht="22.5" customHeight="1" x14ac:dyDescent="0.2">
      <c r="B10" s="458" t="s">
        <v>1</v>
      </c>
      <c r="C10" s="447" t="s">
        <v>2</v>
      </c>
      <c r="D10" s="62" t="s">
        <v>14</v>
      </c>
      <c r="E10" s="63" t="s">
        <v>15</v>
      </c>
      <c r="F10" s="63" t="s">
        <v>16</v>
      </c>
      <c r="G10" s="63" t="s">
        <v>17</v>
      </c>
      <c r="H10" s="63" t="s">
        <v>18</v>
      </c>
      <c r="I10" s="64" t="s">
        <v>31</v>
      </c>
      <c r="J10" s="460" t="s">
        <v>174</v>
      </c>
      <c r="K10" s="452" t="s">
        <v>175</v>
      </c>
      <c r="L10" s="25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</row>
    <row r="11" spans="2:247" s="15" customFormat="1" ht="43.5" customHeight="1" thickBot="1" x14ac:dyDescent="0.25">
      <c r="B11" s="459"/>
      <c r="C11" s="448"/>
      <c r="D11" s="65" t="s">
        <v>19</v>
      </c>
      <c r="E11" s="66" t="s">
        <v>65</v>
      </c>
      <c r="F11" s="66" t="s">
        <v>66</v>
      </c>
      <c r="G11" s="66" t="s">
        <v>67</v>
      </c>
      <c r="H11" s="66" t="s">
        <v>408</v>
      </c>
      <c r="I11" s="67" t="s">
        <v>409</v>
      </c>
      <c r="J11" s="461"/>
      <c r="K11" s="453"/>
      <c r="L11" s="25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</row>
    <row r="12" spans="2:247" ht="25.5" customHeight="1" thickBot="1" x14ac:dyDescent="0.25">
      <c r="B12" s="611" t="s">
        <v>97</v>
      </c>
      <c r="C12" s="612"/>
      <c r="D12" s="612"/>
      <c r="E12" s="612"/>
      <c r="F12" s="612"/>
      <c r="G12" s="612"/>
      <c r="H12" s="612"/>
      <c r="I12" s="612"/>
      <c r="J12" s="612"/>
      <c r="K12" s="613"/>
    </row>
    <row r="13" spans="2:247" ht="15.75" customHeight="1" x14ac:dyDescent="0.2">
      <c r="B13" s="614"/>
      <c r="C13" s="314" t="s">
        <v>98</v>
      </c>
      <c r="D13" s="270">
        <v>57</v>
      </c>
      <c r="E13" s="271">
        <f>D13*0.95</f>
        <v>54.15</v>
      </c>
      <c r="F13" s="271">
        <f>D13*0.93</f>
        <v>53.010000000000005</v>
      </c>
      <c r="G13" s="271">
        <f>D13*0.9</f>
        <v>51.300000000000004</v>
      </c>
      <c r="H13" s="271">
        <f>D13*0.87</f>
        <v>49.589999999999996</v>
      </c>
      <c r="I13" s="280">
        <f>D13*0.8</f>
        <v>45.6</v>
      </c>
      <c r="J13" s="337" t="s">
        <v>99</v>
      </c>
      <c r="K13" s="272">
        <v>4.8</v>
      </c>
    </row>
    <row r="14" spans="2:247" ht="15.75" customHeight="1" x14ac:dyDescent="0.2">
      <c r="B14" s="615"/>
      <c r="C14" s="315" t="s">
        <v>100</v>
      </c>
      <c r="D14" s="262">
        <v>76</v>
      </c>
      <c r="E14" s="263">
        <f>D14*0.95</f>
        <v>72.2</v>
      </c>
      <c r="F14" s="261">
        <f>D14*0.93</f>
        <v>70.680000000000007</v>
      </c>
      <c r="G14" s="263">
        <f>D14*0.9</f>
        <v>68.400000000000006</v>
      </c>
      <c r="H14" s="261">
        <f>D14*0.87</f>
        <v>66.12</v>
      </c>
      <c r="I14" s="336">
        <f>D14*0.8</f>
        <v>60.800000000000004</v>
      </c>
      <c r="J14" s="338">
        <v>100</v>
      </c>
      <c r="K14" s="273">
        <v>4.42</v>
      </c>
    </row>
    <row r="15" spans="2:247" ht="15.75" customHeight="1" x14ac:dyDescent="0.2">
      <c r="B15" s="615"/>
      <c r="C15" s="315" t="s">
        <v>101</v>
      </c>
      <c r="D15" s="570">
        <v>76</v>
      </c>
      <c r="E15" s="573">
        <f>D15*0.95</f>
        <v>72.2</v>
      </c>
      <c r="F15" s="573">
        <f>D15*0.93</f>
        <v>70.680000000000007</v>
      </c>
      <c r="G15" s="573">
        <f>D15*0.9</f>
        <v>68.400000000000006</v>
      </c>
      <c r="H15" s="573">
        <f>D15*0.87</f>
        <v>66.12</v>
      </c>
      <c r="I15" s="579">
        <f>D15*0.8</f>
        <v>60.800000000000004</v>
      </c>
      <c r="J15" s="582">
        <v>100</v>
      </c>
      <c r="K15" s="576">
        <v>4.42</v>
      </c>
    </row>
    <row r="16" spans="2:247" ht="15.75" customHeight="1" x14ac:dyDescent="0.2">
      <c r="B16" s="615"/>
      <c r="C16" s="315" t="s">
        <v>102</v>
      </c>
      <c r="D16" s="571"/>
      <c r="E16" s="574"/>
      <c r="F16" s="574"/>
      <c r="G16" s="574"/>
      <c r="H16" s="574"/>
      <c r="I16" s="580"/>
      <c r="J16" s="583"/>
      <c r="K16" s="577"/>
    </row>
    <row r="17" spans="2:11" ht="15.75" customHeight="1" x14ac:dyDescent="0.2">
      <c r="B17" s="615"/>
      <c r="C17" s="315" t="s">
        <v>103</v>
      </c>
      <c r="D17" s="571"/>
      <c r="E17" s="574"/>
      <c r="F17" s="574"/>
      <c r="G17" s="574"/>
      <c r="H17" s="574"/>
      <c r="I17" s="580"/>
      <c r="J17" s="583"/>
      <c r="K17" s="577"/>
    </row>
    <row r="18" spans="2:11" ht="15.75" customHeight="1" x14ac:dyDescent="0.2">
      <c r="B18" s="615"/>
      <c r="C18" s="315" t="s">
        <v>104</v>
      </c>
      <c r="D18" s="571"/>
      <c r="E18" s="574"/>
      <c r="F18" s="574"/>
      <c r="G18" s="574"/>
      <c r="H18" s="574"/>
      <c r="I18" s="580"/>
      <c r="J18" s="583"/>
      <c r="K18" s="577"/>
    </row>
    <row r="19" spans="2:11" ht="15.75" customHeight="1" thickBot="1" x14ac:dyDescent="0.25">
      <c r="B19" s="616"/>
      <c r="C19" s="316" t="s">
        <v>105</v>
      </c>
      <c r="D19" s="572"/>
      <c r="E19" s="575"/>
      <c r="F19" s="575"/>
      <c r="G19" s="575"/>
      <c r="H19" s="575"/>
      <c r="I19" s="581"/>
      <c r="J19" s="584"/>
      <c r="K19" s="578"/>
    </row>
    <row r="20" spans="2:11" ht="15.75" customHeight="1" x14ac:dyDescent="0.2">
      <c r="B20" s="614"/>
      <c r="C20" s="317" t="s">
        <v>106</v>
      </c>
      <c r="D20" s="264">
        <v>73</v>
      </c>
      <c r="E20" s="265">
        <f>D20*0.95</f>
        <v>69.349999999999994</v>
      </c>
      <c r="F20" s="261">
        <f>D20*0.93</f>
        <v>67.89</v>
      </c>
      <c r="G20" s="265">
        <f>D20*0.9</f>
        <v>65.7</v>
      </c>
      <c r="H20" s="265">
        <f>D20*0.87</f>
        <v>63.51</v>
      </c>
      <c r="I20" s="268">
        <f>D20*0.8</f>
        <v>58.400000000000006</v>
      </c>
      <c r="J20" s="339" t="s">
        <v>99</v>
      </c>
      <c r="K20" s="293">
        <v>6.5</v>
      </c>
    </row>
    <row r="21" spans="2:11" ht="15.75" customHeight="1" x14ac:dyDescent="0.2">
      <c r="B21" s="615"/>
      <c r="C21" s="318" t="s">
        <v>107</v>
      </c>
      <c r="D21" s="262">
        <v>107</v>
      </c>
      <c r="E21" s="263">
        <f>D21*0.95</f>
        <v>101.64999999999999</v>
      </c>
      <c r="F21" s="261">
        <f>D21*0.93</f>
        <v>99.51</v>
      </c>
      <c r="G21" s="263">
        <f>D21*0.9</f>
        <v>96.3</v>
      </c>
      <c r="H21" s="263">
        <f>D21*0.87</f>
        <v>93.09</v>
      </c>
      <c r="I21" s="268">
        <f>D21*0.8</f>
        <v>85.600000000000009</v>
      </c>
      <c r="J21" s="338">
        <v>100</v>
      </c>
      <c r="K21" s="273">
        <v>6.19</v>
      </c>
    </row>
    <row r="22" spans="2:11" ht="15.75" customHeight="1" x14ac:dyDescent="0.2">
      <c r="B22" s="615"/>
      <c r="C22" s="318" t="s">
        <v>108</v>
      </c>
      <c r="D22" s="570">
        <v>107</v>
      </c>
      <c r="E22" s="573">
        <f>D22*0.95</f>
        <v>101.64999999999999</v>
      </c>
      <c r="F22" s="573">
        <f>D22*0.93</f>
        <v>99.51</v>
      </c>
      <c r="G22" s="573">
        <f>D22*0.9</f>
        <v>96.3</v>
      </c>
      <c r="H22" s="573">
        <f>D22*0.87</f>
        <v>93.09</v>
      </c>
      <c r="I22" s="579">
        <f>D22*0.8</f>
        <v>85.600000000000009</v>
      </c>
      <c r="J22" s="582">
        <v>100</v>
      </c>
      <c r="K22" s="576">
        <v>6.19</v>
      </c>
    </row>
    <row r="23" spans="2:11" ht="15.75" customHeight="1" x14ac:dyDescent="0.2">
      <c r="B23" s="615"/>
      <c r="C23" s="318" t="s">
        <v>109</v>
      </c>
      <c r="D23" s="571"/>
      <c r="E23" s="574"/>
      <c r="F23" s="574"/>
      <c r="G23" s="574"/>
      <c r="H23" s="574"/>
      <c r="I23" s="580"/>
      <c r="J23" s="583"/>
      <c r="K23" s="577"/>
    </row>
    <row r="24" spans="2:11" ht="15.75" customHeight="1" x14ac:dyDescent="0.2">
      <c r="B24" s="615"/>
      <c r="C24" s="318" t="s">
        <v>110</v>
      </c>
      <c r="D24" s="571"/>
      <c r="E24" s="574"/>
      <c r="F24" s="574"/>
      <c r="G24" s="574"/>
      <c r="H24" s="574"/>
      <c r="I24" s="580"/>
      <c r="J24" s="583"/>
      <c r="K24" s="577"/>
    </row>
    <row r="25" spans="2:11" ht="15.75" customHeight="1" thickBot="1" x14ac:dyDescent="0.25">
      <c r="B25" s="616"/>
      <c r="C25" s="319" t="s">
        <v>111</v>
      </c>
      <c r="D25" s="572"/>
      <c r="E25" s="575"/>
      <c r="F25" s="575"/>
      <c r="G25" s="575"/>
      <c r="H25" s="575"/>
      <c r="I25" s="581"/>
      <c r="J25" s="584"/>
      <c r="K25" s="578"/>
    </row>
    <row r="26" spans="2:11" ht="15.75" customHeight="1" x14ac:dyDescent="0.2">
      <c r="B26" s="614"/>
      <c r="C26" s="317" t="s">
        <v>112</v>
      </c>
      <c r="D26" s="264">
        <v>127</v>
      </c>
      <c r="E26" s="265">
        <f>D26*0.95</f>
        <v>120.64999999999999</v>
      </c>
      <c r="F26" s="265">
        <f>D26*0.93</f>
        <v>118.11</v>
      </c>
      <c r="G26" s="265">
        <f>D26*0.9</f>
        <v>114.3</v>
      </c>
      <c r="H26" s="265">
        <f>D26*0.87</f>
        <v>110.49</v>
      </c>
      <c r="I26" s="268">
        <f>D26*0.8</f>
        <v>101.60000000000001</v>
      </c>
      <c r="J26" s="340" t="s">
        <v>113</v>
      </c>
      <c r="K26" s="294">
        <v>5.37</v>
      </c>
    </row>
    <row r="27" spans="2:11" ht="15.75" customHeight="1" x14ac:dyDescent="0.2">
      <c r="B27" s="615"/>
      <c r="C27" s="318" t="s">
        <v>114</v>
      </c>
      <c r="D27" s="262">
        <v>183</v>
      </c>
      <c r="E27" s="263">
        <f>D27*0.95</f>
        <v>173.85</v>
      </c>
      <c r="F27" s="263">
        <f>D27*0.93</f>
        <v>170.19</v>
      </c>
      <c r="G27" s="263">
        <f>D27*0.9</f>
        <v>164.70000000000002</v>
      </c>
      <c r="H27" s="265">
        <f>D27*0.87</f>
        <v>159.21</v>
      </c>
      <c r="I27" s="268">
        <f>D27*0.8</f>
        <v>146.4</v>
      </c>
      <c r="J27" s="341" t="s">
        <v>3</v>
      </c>
      <c r="K27" s="273">
        <v>5.37</v>
      </c>
    </row>
    <row r="28" spans="2:11" ht="15.75" customHeight="1" x14ac:dyDescent="0.2">
      <c r="B28" s="615"/>
      <c r="C28" s="318" t="s">
        <v>115</v>
      </c>
      <c r="D28" s="570">
        <v>183</v>
      </c>
      <c r="E28" s="573">
        <f>D28*0.95</f>
        <v>173.85</v>
      </c>
      <c r="F28" s="573">
        <f>D28*0.93</f>
        <v>170.19</v>
      </c>
      <c r="G28" s="573">
        <f>D28*0.9</f>
        <v>164.70000000000002</v>
      </c>
      <c r="H28" s="573">
        <f>D28*0.87</f>
        <v>159.21</v>
      </c>
      <c r="I28" s="579">
        <f>D28*0.8</f>
        <v>146.4</v>
      </c>
      <c r="J28" s="585" t="s">
        <v>3</v>
      </c>
      <c r="K28" s="576">
        <v>5.37</v>
      </c>
    </row>
    <row r="29" spans="2:11" ht="15.75" customHeight="1" x14ac:dyDescent="0.2">
      <c r="B29" s="615"/>
      <c r="C29" s="318" t="s">
        <v>116</v>
      </c>
      <c r="D29" s="571"/>
      <c r="E29" s="574"/>
      <c r="F29" s="574"/>
      <c r="G29" s="574"/>
      <c r="H29" s="574"/>
      <c r="I29" s="580"/>
      <c r="J29" s="586"/>
      <c r="K29" s="577"/>
    </row>
    <row r="30" spans="2:11" ht="15.75" customHeight="1" x14ac:dyDescent="0.2">
      <c r="B30" s="615"/>
      <c r="C30" s="318" t="s">
        <v>390</v>
      </c>
      <c r="D30" s="571"/>
      <c r="E30" s="574"/>
      <c r="F30" s="574"/>
      <c r="G30" s="574"/>
      <c r="H30" s="574"/>
      <c r="I30" s="580"/>
      <c r="J30" s="586"/>
      <c r="K30" s="577"/>
    </row>
    <row r="31" spans="2:11" ht="15.75" customHeight="1" x14ac:dyDescent="0.2">
      <c r="B31" s="615"/>
      <c r="C31" s="318" t="s">
        <v>393</v>
      </c>
      <c r="D31" s="571"/>
      <c r="E31" s="574"/>
      <c r="F31" s="574"/>
      <c r="G31" s="574"/>
      <c r="H31" s="574"/>
      <c r="I31" s="580"/>
      <c r="J31" s="586"/>
      <c r="K31" s="577"/>
    </row>
    <row r="32" spans="2:11" ht="15.75" customHeight="1" thickBot="1" x14ac:dyDescent="0.25">
      <c r="B32" s="616"/>
      <c r="C32" s="319" t="s">
        <v>391</v>
      </c>
      <c r="D32" s="572"/>
      <c r="E32" s="575"/>
      <c r="F32" s="575"/>
      <c r="G32" s="575"/>
      <c r="H32" s="575"/>
      <c r="I32" s="581"/>
      <c r="J32" s="587"/>
      <c r="K32" s="578"/>
    </row>
    <row r="33" spans="2:11" ht="15.75" customHeight="1" x14ac:dyDescent="0.2">
      <c r="B33" s="614" t="s">
        <v>120</v>
      </c>
      <c r="C33" s="317" t="s">
        <v>117</v>
      </c>
      <c r="D33" s="264">
        <v>218</v>
      </c>
      <c r="E33" s="265">
        <f>D33*0.95</f>
        <v>207.1</v>
      </c>
      <c r="F33" s="265">
        <f>D33*0.93</f>
        <v>202.74</v>
      </c>
      <c r="G33" s="265">
        <f>D33*0.9</f>
        <v>196.20000000000002</v>
      </c>
      <c r="H33" s="265">
        <f>D33*0.87</f>
        <v>189.66</v>
      </c>
      <c r="I33" s="268">
        <f>D33*0.8</f>
        <v>174.4</v>
      </c>
      <c r="J33" s="340" t="s">
        <v>113</v>
      </c>
      <c r="K33" s="294">
        <v>11.45</v>
      </c>
    </row>
    <row r="34" spans="2:11" ht="15.75" customHeight="1" x14ac:dyDescent="0.2">
      <c r="B34" s="615"/>
      <c r="C34" s="318" t="s">
        <v>118</v>
      </c>
      <c r="D34" s="262">
        <v>287</v>
      </c>
      <c r="E34" s="263">
        <f>D34*0.95</f>
        <v>272.64999999999998</v>
      </c>
      <c r="F34" s="263">
        <f>D34*0.93</f>
        <v>266.91000000000003</v>
      </c>
      <c r="G34" s="263">
        <f>D34*0.9</f>
        <v>258.3</v>
      </c>
      <c r="H34" s="265">
        <f>D34*0.87</f>
        <v>249.69</v>
      </c>
      <c r="I34" s="267">
        <f>D34*0.8</f>
        <v>229.60000000000002</v>
      </c>
      <c r="J34" s="341" t="s">
        <v>3</v>
      </c>
      <c r="K34" s="273">
        <v>11.45</v>
      </c>
    </row>
    <row r="35" spans="2:11" ht="15.75" customHeight="1" x14ac:dyDescent="0.2">
      <c r="B35" s="615"/>
      <c r="C35" s="318" t="s">
        <v>119</v>
      </c>
      <c r="D35" s="570">
        <v>287</v>
      </c>
      <c r="E35" s="573">
        <f>D35*0.95</f>
        <v>272.64999999999998</v>
      </c>
      <c r="F35" s="573">
        <f>D35*0.93</f>
        <v>266.91000000000003</v>
      </c>
      <c r="G35" s="573">
        <f>D35*0.9</f>
        <v>258.3</v>
      </c>
      <c r="H35" s="573">
        <f>D35*0.87</f>
        <v>249.69</v>
      </c>
      <c r="I35" s="579">
        <f>D35*0.8</f>
        <v>229.60000000000002</v>
      </c>
      <c r="J35" s="585" t="s">
        <v>3</v>
      </c>
      <c r="K35" s="576">
        <v>11.45</v>
      </c>
    </row>
    <row r="36" spans="2:11" ht="15.75" customHeight="1" x14ac:dyDescent="0.2">
      <c r="B36" s="615"/>
      <c r="C36" s="318" t="s">
        <v>121</v>
      </c>
      <c r="D36" s="571"/>
      <c r="E36" s="574"/>
      <c r="F36" s="574"/>
      <c r="G36" s="574"/>
      <c r="H36" s="574"/>
      <c r="I36" s="580"/>
      <c r="J36" s="586"/>
      <c r="K36" s="577"/>
    </row>
    <row r="37" spans="2:11" ht="15.75" customHeight="1" x14ac:dyDescent="0.2">
      <c r="B37" s="615"/>
      <c r="C37" s="318" t="s">
        <v>394</v>
      </c>
      <c r="D37" s="571"/>
      <c r="E37" s="574"/>
      <c r="F37" s="574"/>
      <c r="G37" s="574"/>
      <c r="H37" s="574"/>
      <c r="I37" s="580"/>
      <c r="J37" s="586"/>
      <c r="K37" s="577"/>
    </row>
    <row r="38" spans="2:11" ht="15.75" customHeight="1" thickBot="1" x14ac:dyDescent="0.25">
      <c r="B38" s="616"/>
      <c r="C38" s="319" t="s">
        <v>122</v>
      </c>
      <c r="D38" s="572"/>
      <c r="E38" s="575"/>
      <c r="F38" s="575"/>
      <c r="G38" s="575"/>
      <c r="H38" s="575"/>
      <c r="I38" s="581"/>
      <c r="J38" s="587"/>
      <c r="K38" s="578"/>
    </row>
    <row r="39" spans="2:11" ht="15.75" customHeight="1" x14ac:dyDescent="0.2">
      <c r="B39" s="614"/>
      <c r="C39" s="317" t="s">
        <v>123</v>
      </c>
      <c r="D39" s="264">
        <v>237</v>
      </c>
      <c r="E39" s="265">
        <f>D39*0.95</f>
        <v>225.14999999999998</v>
      </c>
      <c r="F39" s="265">
        <f>D39*0.93</f>
        <v>220.41000000000003</v>
      </c>
      <c r="G39" s="265">
        <f>D39*0.9</f>
        <v>213.3</v>
      </c>
      <c r="H39" s="265">
        <f>D39*0.87</f>
        <v>206.19</v>
      </c>
      <c r="I39" s="268">
        <f>D39*0.8</f>
        <v>189.60000000000002</v>
      </c>
      <c r="J39" s="340" t="s">
        <v>124</v>
      </c>
      <c r="K39" s="294">
        <v>4.5999999999999996</v>
      </c>
    </row>
    <row r="40" spans="2:11" ht="15.75" customHeight="1" x14ac:dyDescent="0.2">
      <c r="B40" s="615"/>
      <c r="C40" s="318" t="s">
        <v>125</v>
      </c>
      <c r="D40" s="262">
        <v>293</v>
      </c>
      <c r="E40" s="263">
        <f>D40*0.95</f>
        <v>278.34999999999997</v>
      </c>
      <c r="F40" s="263">
        <f>D40*0.93</f>
        <v>272.49</v>
      </c>
      <c r="G40" s="263">
        <f>D40*0.9</f>
        <v>263.7</v>
      </c>
      <c r="H40" s="265">
        <f>D40*0.87</f>
        <v>254.91</v>
      </c>
      <c r="I40" s="267">
        <f>D40*0.8</f>
        <v>234.4</v>
      </c>
      <c r="J40" s="341" t="s">
        <v>22</v>
      </c>
      <c r="K40" s="273">
        <v>4.5999999999999996</v>
      </c>
    </row>
    <row r="41" spans="2:11" ht="15.75" customHeight="1" x14ac:dyDescent="0.2">
      <c r="B41" s="615"/>
      <c r="C41" s="318" t="s">
        <v>126</v>
      </c>
      <c r="D41" s="570">
        <v>293</v>
      </c>
      <c r="E41" s="573">
        <f>D41*0.95</f>
        <v>278.34999999999997</v>
      </c>
      <c r="F41" s="573">
        <f>D41*0.93</f>
        <v>272.49</v>
      </c>
      <c r="G41" s="573">
        <f>D41*0.9</f>
        <v>263.7</v>
      </c>
      <c r="H41" s="573">
        <f>D41*0.87</f>
        <v>254.91</v>
      </c>
      <c r="I41" s="579">
        <f>D41*0.8</f>
        <v>234.4</v>
      </c>
      <c r="J41" s="585" t="s">
        <v>22</v>
      </c>
      <c r="K41" s="576">
        <v>4.5999999999999996</v>
      </c>
    </row>
    <row r="42" spans="2:11" ht="15.75" customHeight="1" x14ac:dyDescent="0.2">
      <c r="B42" s="615"/>
      <c r="C42" s="318" t="s">
        <v>127</v>
      </c>
      <c r="D42" s="571"/>
      <c r="E42" s="574"/>
      <c r="F42" s="574"/>
      <c r="G42" s="574"/>
      <c r="H42" s="574"/>
      <c r="I42" s="580"/>
      <c r="J42" s="586"/>
      <c r="K42" s="577"/>
    </row>
    <row r="43" spans="2:11" ht="15.75" customHeight="1" x14ac:dyDescent="0.2">
      <c r="B43" s="615"/>
      <c r="C43" s="318" t="s">
        <v>395</v>
      </c>
      <c r="D43" s="571"/>
      <c r="E43" s="574"/>
      <c r="F43" s="574"/>
      <c r="G43" s="574"/>
      <c r="H43" s="574"/>
      <c r="I43" s="580"/>
      <c r="J43" s="586"/>
      <c r="K43" s="577"/>
    </row>
    <row r="44" spans="2:11" ht="15.75" customHeight="1" thickBot="1" x14ac:dyDescent="0.25">
      <c r="B44" s="616"/>
      <c r="C44" s="319" t="s">
        <v>128</v>
      </c>
      <c r="D44" s="572"/>
      <c r="E44" s="575"/>
      <c r="F44" s="575"/>
      <c r="G44" s="575"/>
      <c r="H44" s="575"/>
      <c r="I44" s="581"/>
      <c r="J44" s="587"/>
      <c r="K44" s="578"/>
    </row>
    <row r="45" spans="2:11" ht="15.75" customHeight="1" x14ac:dyDescent="0.2">
      <c r="B45" s="614"/>
      <c r="C45" s="317" t="s">
        <v>129</v>
      </c>
      <c r="D45" s="264">
        <v>149</v>
      </c>
      <c r="E45" s="265">
        <f>D45*0.95</f>
        <v>141.54999999999998</v>
      </c>
      <c r="F45" s="265">
        <f>D45*0.93</f>
        <v>138.57</v>
      </c>
      <c r="G45" s="265">
        <f>D45*0.9</f>
        <v>134.1</v>
      </c>
      <c r="H45" s="265">
        <f>D45*0.87</f>
        <v>129.63</v>
      </c>
      <c r="I45" s="268">
        <f>D45*0.8</f>
        <v>119.2</v>
      </c>
      <c r="J45" s="340" t="s">
        <v>130</v>
      </c>
      <c r="K45" s="293">
        <v>5.09</v>
      </c>
    </row>
    <row r="46" spans="2:11" ht="15.75" customHeight="1" x14ac:dyDescent="0.2">
      <c r="B46" s="615"/>
      <c r="C46" s="318" t="s">
        <v>131</v>
      </c>
      <c r="D46" s="262">
        <v>211</v>
      </c>
      <c r="E46" s="263">
        <f>D46*0.95</f>
        <v>200.45</v>
      </c>
      <c r="F46" s="263">
        <f>D46*0.93</f>
        <v>196.23000000000002</v>
      </c>
      <c r="G46" s="263">
        <f>D46*0.9</f>
        <v>189.9</v>
      </c>
      <c r="H46" s="263">
        <f>D46*0.87</f>
        <v>183.57</v>
      </c>
      <c r="I46" s="267">
        <f>D46*0.8</f>
        <v>168.8</v>
      </c>
      <c r="J46" s="341" t="s">
        <v>132</v>
      </c>
      <c r="K46" s="273">
        <v>5.09</v>
      </c>
    </row>
    <row r="47" spans="2:11" ht="15.75" customHeight="1" x14ac:dyDescent="0.2">
      <c r="B47" s="615"/>
      <c r="C47" s="318" t="s">
        <v>133</v>
      </c>
      <c r="D47" s="570">
        <v>211</v>
      </c>
      <c r="E47" s="573">
        <f>D47*0.95</f>
        <v>200.45</v>
      </c>
      <c r="F47" s="573">
        <f>D47*0.93</f>
        <v>196.23000000000002</v>
      </c>
      <c r="G47" s="573">
        <f>D47*0.9</f>
        <v>189.9</v>
      </c>
      <c r="H47" s="573">
        <f>D47*0.87</f>
        <v>183.57</v>
      </c>
      <c r="I47" s="579">
        <f>D47*0.8</f>
        <v>168.8</v>
      </c>
      <c r="J47" s="585" t="s">
        <v>132</v>
      </c>
      <c r="K47" s="576">
        <v>5.09</v>
      </c>
    </row>
    <row r="48" spans="2:11" ht="15.75" customHeight="1" x14ac:dyDescent="0.2">
      <c r="B48" s="615"/>
      <c r="C48" s="318" t="s">
        <v>134</v>
      </c>
      <c r="D48" s="571"/>
      <c r="E48" s="574"/>
      <c r="F48" s="574"/>
      <c r="G48" s="574"/>
      <c r="H48" s="574"/>
      <c r="I48" s="580"/>
      <c r="J48" s="586"/>
      <c r="K48" s="577"/>
    </row>
    <row r="49" spans="1:249" ht="15.75" customHeight="1" x14ac:dyDescent="0.2">
      <c r="B49" s="615"/>
      <c r="C49" s="318" t="s">
        <v>135</v>
      </c>
      <c r="D49" s="571"/>
      <c r="E49" s="574"/>
      <c r="F49" s="574"/>
      <c r="G49" s="574"/>
      <c r="H49" s="574"/>
      <c r="I49" s="580"/>
      <c r="J49" s="586"/>
      <c r="K49" s="577"/>
    </row>
    <row r="50" spans="1:249" ht="15.75" customHeight="1" x14ac:dyDescent="0.2">
      <c r="B50" s="615"/>
      <c r="C50" s="318" t="s">
        <v>392</v>
      </c>
      <c r="D50" s="571"/>
      <c r="E50" s="574"/>
      <c r="F50" s="574"/>
      <c r="G50" s="574"/>
      <c r="H50" s="574"/>
      <c r="I50" s="580"/>
      <c r="J50" s="586"/>
      <c r="K50" s="577"/>
    </row>
    <row r="51" spans="1:249" ht="15.75" customHeight="1" thickBot="1" x14ac:dyDescent="0.25">
      <c r="B51" s="616"/>
      <c r="C51" s="409" t="s">
        <v>136</v>
      </c>
      <c r="D51" s="571"/>
      <c r="E51" s="574"/>
      <c r="F51" s="574"/>
      <c r="G51" s="574"/>
      <c r="H51" s="574"/>
      <c r="I51" s="580"/>
      <c r="J51" s="586"/>
      <c r="K51" s="577"/>
    </row>
    <row r="52" spans="1:249" ht="23.25" customHeight="1" x14ac:dyDescent="0.2">
      <c r="B52" s="617"/>
      <c r="C52" s="41" t="s">
        <v>494</v>
      </c>
      <c r="D52" s="539">
        <v>316</v>
      </c>
      <c r="E52" s="541">
        <f>D52*0.95</f>
        <v>300.2</v>
      </c>
      <c r="F52" s="541">
        <f>D52*0.93</f>
        <v>293.88</v>
      </c>
      <c r="G52" s="541">
        <f>D52*0.9</f>
        <v>284.40000000000003</v>
      </c>
      <c r="H52" s="541">
        <f>D52*0.87</f>
        <v>274.92</v>
      </c>
      <c r="I52" s="592">
        <f>D52*0.8</f>
        <v>252.8</v>
      </c>
      <c r="J52" s="595" t="s">
        <v>22</v>
      </c>
      <c r="K52" s="537">
        <v>10.48</v>
      </c>
    </row>
    <row r="53" spans="1:249" ht="23.25" customHeight="1" x14ac:dyDescent="0.2">
      <c r="B53" s="618"/>
      <c r="C53" s="47" t="s">
        <v>491</v>
      </c>
      <c r="D53" s="540"/>
      <c r="E53" s="542"/>
      <c r="F53" s="542"/>
      <c r="G53" s="542"/>
      <c r="H53" s="542"/>
      <c r="I53" s="593"/>
      <c r="J53" s="596"/>
      <c r="K53" s="538"/>
    </row>
    <row r="54" spans="1:249" ht="23.25" customHeight="1" x14ac:dyDescent="0.2">
      <c r="B54" s="618"/>
      <c r="C54" s="47" t="s">
        <v>492</v>
      </c>
      <c r="D54" s="540"/>
      <c r="E54" s="542"/>
      <c r="F54" s="542"/>
      <c r="G54" s="542"/>
      <c r="H54" s="542"/>
      <c r="I54" s="593"/>
      <c r="J54" s="596"/>
      <c r="K54" s="538"/>
    </row>
    <row r="55" spans="1:249" ht="23.25" customHeight="1" thickBot="1" x14ac:dyDescent="0.25">
      <c r="B55" s="619"/>
      <c r="C55" s="53" t="s">
        <v>493</v>
      </c>
      <c r="D55" s="565"/>
      <c r="E55" s="559"/>
      <c r="F55" s="559"/>
      <c r="G55" s="559"/>
      <c r="H55" s="559"/>
      <c r="I55" s="594"/>
      <c r="J55" s="597"/>
      <c r="K55" s="564"/>
    </row>
    <row r="56" spans="1:249" ht="18.75" customHeight="1" x14ac:dyDescent="0.2">
      <c r="B56" s="620"/>
      <c r="C56" s="320" t="s">
        <v>495</v>
      </c>
      <c r="D56" s="623">
        <v>296</v>
      </c>
      <c r="E56" s="598">
        <f>D56*0.95</f>
        <v>281.2</v>
      </c>
      <c r="F56" s="598">
        <f>D56*0.93</f>
        <v>275.28000000000003</v>
      </c>
      <c r="G56" s="598">
        <f>D56*0.9</f>
        <v>266.40000000000003</v>
      </c>
      <c r="H56" s="599">
        <f>D56*0.87</f>
        <v>257.52</v>
      </c>
      <c r="I56" s="601">
        <f>D56*0.8</f>
        <v>236.8</v>
      </c>
      <c r="J56" s="588" t="s">
        <v>3</v>
      </c>
      <c r="K56" s="590">
        <v>14.08</v>
      </c>
    </row>
    <row r="57" spans="1:249" ht="18.75" customHeight="1" x14ac:dyDescent="0.2">
      <c r="B57" s="621"/>
      <c r="C57" s="320" t="s">
        <v>496</v>
      </c>
      <c r="D57" s="623"/>
      <c r="E57" s="542"/>
      <c r="F57" s="542"/>
      <c r="G57" s="542"/>
      <c r="H57" s="599"/>
      <c r="I57" s="601"/>
      <c r="J57" s="588"/>
      <c r="K57" s="590"/>
    </row>
    <row r="58" spans="1:249" ht="18.75" customHeight="1" x14ac:dyDescent="0.2">
      <c r="B58" s="621"/>
      <c r="C58" s="321" t="s">
        <v>497</v>
      </c>
      <c r="D58" s="623"/>
      <c r="E58" s="542"/>
      <c r="F58" s="542"/>
      <c r="G58" s="542"/>
      <c r="H58" s="599"/>
      <c r="I58" s="601"/>
      <c r="J58" s="588"/>
      <c r="K58" s="590"/>
    </row>
    <row r="59" spans="1:249" ht="18.75" customHeight="1" x14ac:dyDescent="0.2">
      <c r="B59" s="621"/>
      <c r="C59" s="321" t="s">
        <v>498</v>
      </c>
      <c r="D59" s="623"/>
      <c r="E59" s="542"/>
      <c r="F59" s="542"/>
      <c r="G59" s="542"/>
      <c r="H59" s="599"/>
      <c r="I59" s="601"/>
      <c r="J59" s="588"/>
      <c r="K59" s="590"/>
    </row>
    <row r="60" spans="1:249" ht="18.75" customHeight="1" thickBot="1" x14ac:dyDescent="0.25">
      <c r="B60" s="622"/>
      <c r="C60" s="322" t="s">
        <v>499</v>
      </c>
      <c r="D60" s="624"/>
      <c r="E60" s="559"/>
      <c r="F60" s="559"/>
      <c r="G60" s="559"/>
      <c r="H60" s="600"/>
      <c r="I60" s="602"/>
      <c r="J60" s="589"/>
      <c r="K60" s="591"/>
    </row>
    <row r="61" spans="1:249" ht="93" customHeight="1" thickBot="1" x14ac:dyDescent="0.25">
      <c r="B61" s="310"/>
      <c r="C61" s="121" t="s">
        <v>396</v>
      </c>
      <c r="D61" s="232">
        <v>710</v>
      </c>
      <c r="E61" s="275">
        <f t="shared" ref="E61:E81" si="0">D61*0.95</f>
        <v>674.5</v>
      </c>
      <c r="F61" s="275">
        <f t="shared" ref="F61:F81" si="1">D61*0.93</f>
        <v>660.30000000000007</v>
      </c>
      <c r="G61" s="275">
        <f t="shared" ref="G61:G81" si="2">D61*0.9</f>
        <v>639</v>
      </c>
      <c r="H61" s="275">
        <f t="shared" ref="H61:H81" si="3">D61*0.87</f>
        <v>617.70000000000005</v>
      </c>
      <c r="I61" s="284">
        <f t="shared" ref="I61:I81" si="4">D61*0.8</f>
        <v>568</v>
      </c>
      <c r="J61" s="115" t="s">
        <v>33</v>
      </c>
      <c r="K61" s="148"/>
    </row>
    <row r="62" spans="1:249" ht="93" customHeight="1" thickBot="1" x14ac:dyDescent="0.25">
      <c r="B62" s="310"/>
      <c r="C62" s="301" t="s">
        <v>397</v>
      </c>
      <c r="D62" s="304">
        <v>782</v>
      </c>
      <c r="E62" s="266">
        <f t="shared" si="0"/>
        <v>742.9</v>
      </c>
      <c r="F62" s="266">
        <f t="shared" si="1"/>
        <v>727.26</v>
      </c>
      <c r="G62" s="266">
        <f t="shared" si="2"/>
        <v>703.80000000000007</v>
      </c>
      <c r="H62" s="266">
        <f t="shared" si="3"/>
        <v>680.34</v>
      </c>
      <c r="I62" s="274">
        <f t="shared" si="4"/>
        <v>625.6</v>
      </c>
      <c r="J62" s="119" t="s">
        <v>33</v>
      </c>
      <c r="K62" s="163"/>
    </row>
    <row r="63" spans="1:249" ht="93" customHeight="1" thickBot="1" x14ac:dyDescent="0.25">
      <c r="B63" s="309"/>
      <c r="C63" s="121" t="s">
        <v>398</v>
      </c>
      <c r="D63" s="232">
        <v>321</v>
      </c>
      <c r="E63" s="233">
        <f t="shared" si="0"/>
        <v>304.95</v>
      </c>
      <c r="F63" s="233">
        <f t="shared" si="1"/>
        <v>298.53000000000003</v>
      </c>
      <c r="G63" s="233">
        <f t="shared" si="2"/>
        <v>288.90000000000003</v>
      </c>
      <c r="H63" s="233">
        <f t="shared" si="3"/>
        <v>279.27</v>
      </c>
      <c r="I63" s="329">
        <f t="shared" si="4"/>
        <v>256.8</v>
      </c>
      <c r="J63" s="115" t="s">
        <v>24</v>
      </c>
      <c r="K63" s="148"/>
    </row>
    <row r="64" spans="1:249" s="325" customFormat="1" ht="25.5" customHeight="1" thickBot="1" x14ac:dyDescent="0.3">
      <c r="A64" s="324"/>
      <c r="B64" s="606" t="s">
        <v>137</v>
      </c>
      <c r="C64" s="607"/>
      <c r="D64" s="607"/>
      <c r="E64" s="607"/>
      <c r="F64" s="607"/>
      <c r="G64" s="607"/>
      <c r="H64" s="607"/>
      <c r="I64" s="607"/>
      <c r="J64" s="607"/>
      <c r="K64" s="608"/>
      <c r="L64" s="324"/>
      <c r="M64" s="324"/>
      <c r="N64" s="324"/>
      <c r="O64" s="324"/>
      <c r="P64" s="324"/>
      <c r="Q64" s="324"/>
      <c r="R64" s="324"/>
      <c r="S64" s="324"/>
      <c r="T64" s="324"/>
      <c r="U64" s="324"/>
      <c r="V64" s="324"/>
      <c r="W64" s="324"/>
      <c r="X64" s="324"/>
      <c r="Y64" s="324"/>
      <c r="Z64" s="324"/>
      <c r="AA64" s="324"/>
      <c r="AB64" s="324"/>
      <c r="AC64" s="324"/>
      <c r="AD64" s="324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  <c r="AO64" s="324"/>
      <c r="AP64" s="324"/>
      <c r="AQ64" s="324"/>
      <c r="AR64" s="324"/>
      <c r="AS64" s="324"/>
      <c r="AT64" s="324"/>
      <c r="AU64" s="324"/>
      <c r="AV64" s="324"/>
      <c r="AW64" s="324"/>
      <c r="AX64" s="324"/>
      <c r="AY64" s="324"/>
      <c r="AZ64" s="324"/>
      <c r="BA64" s="324"/>
      <c r="BB64" s="324"/>
      <c r="BC64" s="324"/>
      <c r="BD64" s="324"/>
      <c r="BE64" s="324"/>
      <c r="BF64" s="324"/>
      <c r="BG64" s="324"/>
      <c r="BH64" s="324"/>
      <c r="BI64" s="324"/>
      <c r="BJ64" s="324"/>
      <c r="BK64" s="324"/>
      <c r="BL64" s="324"/>
      <c r="BM64" s="324"/>
      <c r="BN64" s="324"/>
      <c r="BO64" s="324"/>
      <c r="BP64" s="324"/>
      <c r="BQ64" s="324"/>
      <c r="BR64" s="324"/>
      <c r="BS64" s="324"/>
      <c r="BT64" s="324"/>
      <c r="BU64" s="324"/>
      <c r="BV64" s="324"/>
      <c r="BW64" s="324"/>
      <c r="BX64" s="324"/>
      <c r="BY64" s="324"/>
      <c r="BZ64" s="324"/>
      <c r="CA64" s="324"/>
      <c r="CB64" s="324"/>
      <c r="CC64" s="324"/>
      <c r="CD64" s="324"/>
      <c r="CE64" s="324"/>
      <c r="CF64" s="324"/>
      <c r="CG64" s="324"/>
      <c r="CH64" s="324"/>
      <c r="CI64" s="324"/>
      <c r="CJ64" s="324"/>
      <c r="CK64" s="324"/>
      <c r="CL64" s="324"/>
      <c r="CM64" s="324"/>
      <c r="CN64" s="324"/>
      <c r="CO64" s="324"/>
      <c r="CP64" s="324"/>
      <c r="CQ64" s="324"/>
      <c r="CR64" s="324"/>
      <c r="CS64" s="324"/>
      <c r="CT64" s="324"/>
      <c r="CU64" s="324"/>
      <c r="CV64" s="324"/>
      <c r="CW64" s="324"/>
      <c r="CX64" s="324"/>
      <c r="CY64" s="324"/>
      <c r="CZ64" s="324"/>
      <c r="DA64" s="324"/>
      <c r="DB64" s="324"/>
      <c r="DC64" s="324"/>
      <c r="DD64" s="324"/>
      <c r="DE64" s="324"/>
      <c r="DF64" s="324"/>
      <c r="DG64" s="324"/>
      <c r="DH64" s="324"/>
      <c r="DI64" s="324"/>
      <c r="DJ64" s="324"/>
      <c r="DK64" s="324"/>
      <c r="DL64" s="324"/>
      <c r="DM64" s="324"/>
      <c r="DN64" s="324"/>
      <c r="DO64" s="324"/>
      <c r="DP64" s="324"/>
      <c r="DQ64" s="324"/>
      <c r="DR64" s="324"/>
      <c r="DS64" s="324"/>
      <c r="DT64" s="324"/>
      <c r="DU64" s="324"/>
      <c r="DV64" s="324"/>
      <c r="DW64" s="324"/>
      <c r="DX64" s="324"/>
      <c r="DY64" s="324"/>
      <c r="DZ64" s="324"/>
      <c r="EA64" s="324"/>
      <c r="EB64" s="324"/>
      <c r="EC64" s="324"/>
      <c r="ED64" s="324"/>
      <c r="EE64" s="324"/>
      <c r="EF64" s="324"/>
      <c r="EG64" s="324"/>
      <c r="EH64" s="324"/>
      <c r="EI64" s="324"/>
      <c r="EJ64" s="324"/>
      <c r="EK64" s="324"/>
      <c r="EL64" s="324"/>
      <c r="EM64" s="324"/>
      <c r="EN64" s="324"/>
      <c r="EO64" s="324"/>
      <c r="EP64" s="324"/>
      <c r="EQ64" s="324"/>
      <c r="ER64" s="324"/>
      <c r="ES64" s="324"/>
      <c r="ET64" s="324"/>
      <c r="EU64" s="324"/>
      <c r="EV64" s="324"/>
      <c r="EW64" s="324"/>
      <c r="EX64" s="324"/>
      <c r="EY64" s="324"/>
      <c r="EZ64" s="324"/>
      <c r="FA64" s="324"/>
      <c r="FB64" s="324"/>
      <c r="FC64" s="324"/>
      <c r="FD64" s="324"/>
      <c r="FE64" s="324"/>
      <c r="FF64" s="324"/>
      <c r="FG64" s="324"/>
      <c r="FH64" s="324"/>
      <c r="FI64" s="324"/>
      <c r="FJ64" s="324"/>
      <c r="FK64" s="324"/>
      <c r="FL64" s="324"/>
      <c r="FM64" s="324"/>
      <c r="FN64" s="324"/>
      <c r="FO64" s="324"/>
      <c r="FP64" s="324"/>
      <c r="FQ64" s="324"/>
      <c r="FR64" s="324"/>
      <c r="FS64" s="324"/>
      <c r="FT64" s="324"/>
      <c r="FU64" s="324"/>
      <c r="FV64" s="324"/>
      <c r="FW64" s="324"/>
      <c r="FX64" s="324"/>
      <c r="FY64" s="324"/>
      <c r="FZ64" s="324"/>
      <c r="GA64" s="324"/>
      <c r="GB64" s="324"/>
      <c r="GC64" s="324"/>
      <c r="GD64" s="324"/>
      <c r="GE64" s="324"/>
      <c r="GF64" s="324"/>
      <c r="GG64" s="324"/>
      <c r="GH64" s="324"/>
      <c r="GI64" s="324"/>
      <c r="GJ64" s="324"/>
      <c r="GK64" s="324"/>
      <c r="GL64" s="324"/>
      <c r="GM64" s="324"/>
      <c r="GN64" s="324"/>
      <c r="GO64" s="324"/>
      <c r="GP64" s="324"/>
      <c r="GQ64" s="324"/>
      <c r="GR64" s="324"/>
      <c r="GS64" s="324"/>
      <c r="GT64" s="324"/>
      <c r="GU64" s="324"/>
      <c r="GV64" s="324"/>
      <c r="GW64" s="324"/>
      <c r="GX64" s="324"/>
      <c r="GY64" s="324"/>
      <c r="GZ64" s="324"/>
      <c r="HA64" s="324"/>
      <c r="HB64" s="324"/>
      <c r="HC64" s="324"/>
      <c r="HD64" s="324"/>
      <c r="HE64" s="324"/>
      <c r="HF64" s="324"/>
      <c r="HG64" s="324"/>
      <c r="HH64" s="324"/>
      <c r="HI64" s="324"/>
      <c r="HJ64" s="324"/>
      <c r="HK64" s="324"/>
      <c r="HL64" s="324"/>
      <c r="HM64" s="324"/>
      <c r="HN64" s="324"/>
      <c r="HO64" s="324"/>
      <c r="HP64" s="324"/>
      <c r="HQ64" s="324"/>
      <c r="HR64" s="324"/>
      <c r="HS64" s="324"/>
      <c r="HT64" s="324"/>
      <c r="HU64" s="324"/>
      <c r="HV64" s="324"/>
      <c r="HW64" s="324"/>
      <c r="HX64" s="324"/>
      <c r="HY64" s="324"/>
      <c r="HZ64" s="324"/>
      <c r="IA64" s="324"/>
      <c r="IB64" s="324"/>
      <c r="IC64" s="324"/>
      <c r="ID64" s="324"/>
      <c r="IE64" s="324"/>
      <c r="IF64" s="324"/>
      <c r="IG64" s="324"/>
      <c r="IH64" s="324"/>
      <c r="II64" s="324"/>
      <c r="IJ64" s="324"/>
      <c r="IK64" s="324"/>
      <c r="IL64" s="324"/>
      <c r="IM64" s="324"/>
      <c r="IN64" s="324"/>
      <c r="IO64" s="324"/>
    </row>
    <row r="65" spans="2:11" ht="46.5" customHeight="1" x14ac:dyDescent="0.2">
      <c r="B65" s="609"/>
      <c r="C65" s="314" t="s">
        <v>138</v>
      </c>
      <c r="D65" s="270">
        <v>15</v>
      </c>
      <c r="E65" s="271">
        <f t="shared" si="0"/>
        <v>14.25</v>
      </c>
      <c r="F65" s="271">
        <f t="shared" si="1"/>
        <v>13.950000000000001</v>
      </c>
      <c r="G65" s="271">
        <f t="shared" si="2"/>
        <v>13.5</v>
      </c>
      <c r="H65" s="271">
        <f t="shared" si="3"/>
        <v>13.05</v>
      </c>
      <c r="I65" s="280">
        <f t="shared" si="4"/>
        <v>12</v>
      </c>
      <c r="J65" s="337" t="s">
        <v>139</v>
      </c>
      <c r="K65" s="272">
        <v>7.6</v>
      </c>
    </row>
    <row r="66" spans="2:11" ht="46.5" customHeight="1" thickBot="1" x14ac:dyDescent="0.25">
      <c r="B66" s="610"/>
      <c r="C66" s="316" t="s">
        <v>140</v>
      </c>
      <c r="D66" s="276">
        <v>17</v>
      </c>
      <c r="E66" s="277">
        <f t="shared" si="0"/>
        <v>16.149999999999999</v>
      </c>
      <c r="F66" s="277">
        <f t="shared" si="1"/>
        <v>15.81</v>
      </c>
      <c r="G66" s="277">
        <f t="shared" si="2"/>
        <v>15.3</v>
      </c>
      <c r="H66" s="277">
        <f t="shared" si="3"/>
        <v>14.79</v>
      </c>
      <c r="I66" s="282">
        <f t="shared" si="4"/>
        <v>13.600000000000001</v>
      </c>
      <c r="J66" s="343" t="s">
        <v>72</v>
      </c>
      <c r="K66" s="278">
        <v>4.9000000000000004</v>
      </c>
    </row>
    <row r="67" spans="2:11" ht="93" customHeight="1" thickBot="1" x14ac:dyDescent="0.25">
      <c r="B67" s="311"/>
      <c r="C67" s="301" t="s">
        <v>141</v>
      </c>
      <c r="D67" s="279">
        <v>362</v>
      </c>
      <c r="E67" s="266">
        <f t="shared" si="0"/>
        <v>343.9</v>
      </c>
      <c r="F67" s="266">
        <f t="shared" si="1"/>
        <v>336.66</v>
      </c>
      <c r="G67" s="266">
        <f t="shared" si="2"/>
        <v>325.8</v>
      </c>
      <c r="H67" s="274">
        <f t="shared" si="3"/>
        <v>314.94</v>
      </c>
      <c r="I67" s="274">
        <f t="shared" si="4"/>
        <v>289.60000000000002</v>
      </c>
      <c r="J67" s="344">
        <v>10</v>
      </c>
      <c r="K67" s="295"/>
    </row>
    <row r="68" spans="2:11" ht="15.75" customHeight="1" x14ac:dyDescent="0.2">
      <c r="B68" s="603"/>
      <c r="C68" s="314" t="s">
        <v>142</v>
      </c>
      <c r="D68" s="270">
        <v>32</v>
      </c>
      <c r="E68" s="271">
        <f t="shared" si="0"/>
        <v>30.4</v>
      </c>
      <c r="F68" s="271">
        <f t="shared" si="1"/>
        <v>29.76</v>
      </c>
      <c r="G68" s="271">
        <f t="shared" si="2"/>
        <v>28.8</v>
      </c>
      <c r="H68" s="280">
        <f t="shared" si="3"/>
        <v>27.84</v>
      </c>
      <c r="I68" s="280">
        <f t="shared" si="4"/>
        <v>25.6</v>
      </c>
      <c r="J68" s="337" t="s">
        <v>99</v>
      </c>
      <c r="K68" s="281">
        <v>13.65</v>
      </c>
    </row>
    <row r="69" spans="2:11" ht="15.75" customHeight="1" x14ac:dyDescent="0.2">
      <c r="B69" s="604"/>
      <c r="C69" s="315" t="s">
        <v>143</v>
      </c>
      <c r="D69" s="262">
        <v>42</v>
      </c>
      <c r="E69" s="263">
        <f t="shared" si="0"/>
        <v>39.9</v>
      </c>
      <c r="F69" s="263">
        <f t="shared" si="1"/>
        <v>39.06</v>
      </c>
      <c r="G69" s="263">
        <f t="shared" si="2"/>
        <v>37.800000000000004</v>
      </c>
      <c r="H69" s="263">
        <f t="shared" si="3"/>
        <v>36.54</v>
      </c>
      <c r="I69" s="267">
        <f t="shared" si="4"/>
        <v>33.6</v>
      </c>
      <c r="J69" s="338" t="s">
        <v>144</v>
      </c>
      <c r="K69" s="273">
        <v>8.61</v>
      </c>
    </row>
    <row r="70" spans="2:11" ht="15.75" customHeight="1" x14ac:dyDescent="0.2">
      <c r="B70" s="604"/>
      <c r="C70" s="323" t="s">
        <v>145</v>
      </c>
      <c r="D70" s="262">
        <v>21</v>
      </c>
      <c r="E70" s="263">
        <f t="shared" si="0"/>
        <v>19.95</v>
      </c>
      <c r="F70" s="263">
        <f t="shared" si="1"/>
        <v>19.53</v>
      </c>
      <c r="G70" s="263">
        <f t="shared" si="2"/>
        <v>18.900000000000002</v>
      </c>
      <c r="H70" s="263">
        <f t="shared" si="3"/>
        <v>18.27</v>
      </c>
      <c r="I70" s="267">
        <f t="shared" si="4"/>
        <v>16.8</v>
      </c>
      <c r="J70" s="338" t="s">
        <v>146</v>
      </c>
      <c r="K70" s="273">
        <v>8.1</v>
      </c>
    </row>
    <row r="71" spans="2:11" ht="15.75" customHeight="1" x14ac:dyDescent="0.2">
      <c r="B71" s="604"/>
      <c r="C71" s="315" t="s">
        <v>147</v>
      </c>
      <c r="D71" s="262">
        <v>20</v>
      </c>
      <c r="E71" s="263">
        <f t="shared" si="0"/>
        <v>19</v>
      </c>
      <c r="F71" s="263">
        <f t="shared" si="1"/>
        <v>18.600000000000001</v>
      </c>
      <c r="G71" s="263">
        <f t="shared" si="2"/>
        <v>18</v>
      </c>
      <c r="H71" s="263">
        <f t="shared" si="3"/>
        <v>17.399999999999999</v>
      </c>
      <c r="I71" s="267">
        <f t="shared" si="4"/>
        <v>16</v>
      </c>
      <c r="J71" s="338" t="s">
        <v>148</v>
      </c>
      <c r="K71" s="273">
        <v>8.82</v>
      </c>
    </row>
    <row r="72" spans="2:11" ht="15.75" customHeight="1" x14ac:dyDescent="0.2">
      <c r="B72" s="604"/>
      <c r="C72" s="315" t="s">
        <v>149</v>
      </c>
      <c r="D72" s="262">
        <v>45</v>
      </c>
      <c r="E72" s="263">
        <f t="shared" si="0"/>
        <v>42.75</v>
      </c>
      <c r="F72" s="263">
        <f t="shared" si="1"/>
        <v>41.85</v>
      </c>
      <c r="G72" s="263">
        <f t="shared" si="2"/>
        <v>40.5</v>
      </c>
      <c r="H72" s="263">
        <f t="shared" si="3"/>
        <v>39.15</v>
      </c>
      <c r="I72" s="267">
        <f t="shared" si="4"/>
        <v>36</v>
      </c>
      <c r="J72" s="338" t="s">
        <v>144</v>
      </c>
      <c r="K72" s="273">
        <v>8.61</v>
      </c>
    </row>
    <row r="73" spans="2:11" ht="15.75" customHeight="1" thickBot="1" x14ac:dyDescent="0.25">
      <c r="B73" s="605"/>
      <c r="C73" s="316" t="s">
        <v>150</v>
      </c>
      <c r="D73" s="276">
        <v>36</v>
      </c>
      <c r="E73" s="277">
        <f t="shared" si="0"/>
        <v>34.199999999999996</v>
      </c>
      <c r="F73" s="277">
        <f t="shared" si="1"/>
        <v>33.480000000000004</v>
      </c>
      <c r="G73" s="277">
        <f t="shared" si="2"/>
        <v>32.4</v>
      </c>
      <c r="H73" s="282">
        <f t="shared" si="3"/>
        <v>31.32</v>
      </c>
      <c r="I73" s="282">
        <f t="shared" si="4"/>
        <v>28.8</v>
      </c>
      <c r="J73" s="343" t="s">
        <v>151</v>
      </c>
      <c r="K73" s="312">
        <v>13.65</v>
      </c>
    </row>
    <row r="74" spans="2:11" ht="93" customHeight="1" thickBot="1" x14ac:dyDescent="0.25">
      <c r="B74" s="311"/>
      <c r="C74" s="301" t="s">
        <v>399</v>
      </c>
      <c r="D74" s="279">
        <v>247</v>
      </c>
      <c r="E74" s="266">
        <f t="shared" si="0"/>
        <v>234.64999999999998</v>
      </c>
      <c r="F74" s="266">
        <f t="shared" si="1"/>
        <v>229.71</v>
      </c>
      <c r="G74" s="274">
        <f t="shared" si="2"/>
        <v>222.3</v>
      </c>
      <c r="H74" s="245">
        <f t="shared" si="3"/>
        <v>214.89</v>
      </c>
      <c r="I74" s="335">
        <f t="shared" si="4"/>
        <v>197.60000000000002</v>
      </c>
      <c r="J74" s="344">
        <v>30</v>
      </c>
      <c r="K74" s="296"/>
    </row>
    <row r="75" spans="2:11" ht="93" customHeight="1" thickBot="1" x14ac:dyDescent="0.25">
      <c r="B75" s="311"/>
      <c r="C75" s="300" t="s">
        <v>400</v>
      </c>
      <c r="D75" s="283">
        <v>160</v>
      </c>
      <c r="E75" s="275">
        <f t="shared" si="0"/>
        <v>152</v>
      </c>
      <c r="F75" s="275">
        <f t="shared" si="1"/>
        <v>148.80000000000001</v>
      </c>
      <c r="G75" s="275">
        <f t="shared" si="2"/>
        <v>144</v>
      </c>
      <c r="H75" s="284">
        <f t="shared" si="3"/>
        <v>139.19999999999999</v>
      </c>
      <c r="I75" s="329">
        <f t="shared" si="4"/>
        <v>128</v>
      </c>
      <c r="J75" s="345">
        <v>50</v>
      </c>
      <c r="K75" s="285">
        <f>0.002*100*50</f>
        <v>10</v>
      </c>
    </row>
    <row r="76" spans="2:11" ht="93" customHeight="1" thickBot="1" x14ac:dyDescent="0.25">
      <c r="B76" s="311"/>
      <c r="C76" s="301" t="s">
        <v>401</v>
      </c>
      <c r="D76" s="279">
        <v>134</v>
      </c>
      <c r="E76" s="266">
        <f t="shared" si="0"/>
        <v>127.3</v>
      </c>
      <c r="F76" s="266">
        <f t="shared" si="1"/>
        <v>124.62</v>
      </c>
      <c r="G76" s="266">
        <f t="shared" si="2"/>
        <v>120.60000000000001</v>
      </c>
      <c r="H76" s="274">
        <f t="shared" si="3"/>
        <v>116.58</v>
      </c>
      <c r="I76" s="335">
        <f t="shared" si="4"/>
        <v>107.2</v>
      </c>
      <c r="J76" s="344">
        <v>40</v>
      </c>
      <c r="K76" s="296">
        <v>3.9</v>
      </c>
    </row>
    <row r="77" spans="2:11" ht="46.5" customHeight="1" x14ac:dyDescent="0.2">
      <c r="B77" s="603"/>
      <c r="C77" s="302" t="s">
        <v>402</v>
      </c>
      <c r="D77" s="286">
        <v>515</v>
      </c>
      <c r="E77" s="287">
        <f t="shared" si="0"/>
        <v>489.25</v>
      </c>
      <c r="F77" s="271">
        <f t="shared" si="1"/>
        <v>478.95000000000005</v>
      </c>
      <c r="G77" s="287">
        <f t="shared" si="2"/>
        <v>463.5</v>
      </c>
      <c r="H77" s="280">
        <f t="shared" si="3"/>
        <v>448.05</v>
      </c>
      <c r="I77" s="330">
        <f t="shared" si="4"/>
        <v>412</v>
      </c>
      <c r="J77" s="346">
        <v>20</v>
      </c>
      <c r="K77" s="288"/>
    </row>
    <row r="78" spans="2:11" ht="46.5" customHeight="1" thickBot="1" x14ac:dyDescent="0.25">
      <c r="B78" s="605"/>
      <c r="C78" s="303" t="s">
        <v>403</v>
      </c>
      <c r="D78" s="289">
        <v>545</v>
      </c>
      <c r="E78" s="290">
        <f t="shared" si="0"/>
        <v>517.75</v>
      </c>
      <c r="F78" s="277">
        <f t="shared" si="1"/>
        <v>506.85</v>
      </c>
      <c r="G78" s="290">
        <f t="shared" si="2"/>
        <v>490.5</v>
      </c>
      <c r="H78" s="282">
        <f t="shared" si="3"/>
        <v>474.15</v>
      </c>
      <c r="I78" s="331">
        <f t="shared" si="4"/>
        <v>436</v>
      </c>
      <c r="J78" s="347">
        <v>20</v>
      </c>
      <c r="K78" s="291"/>
    </row>
    <row r="79" spans="2:11" ht="93" customHeight="1" thickBot="1" x14ac:dyDescent="0.25">
      <c r="B79" s="311"/>
      <c r="C79" s="118" t="s">
        <v>404</v>
      </c>
      <c r="D79" s="247">
        <v>153</v>
      </c>
      <c r="E79" s="245">
        <f t="shared" si="0"/>
        <v>145.35</v>
      </c>
      <c r="F79" s="245">
        <f t="shared" si="1"/>
        <v>142.29000000000002</v>
      </c>
      <c r="G79" s="290">
        <f t="shared" si="2"/>
        <v>137.70000000000002</v>
      </c>
      <c r="H79" s="266">
        <f t="shared" si="3"/>
        <v>133.10999999999999</v>
      </c>
      <c r="I79" s="335">
        <f t="shared" si="4"/>
        <v>122.4</v>
      </c>
      <c r="J79" s="162">
        <v>25</v>
      </c>
      <c r="K79" s="313"/>
    </row>
    <row r="80" spans="2:11" ht="93" customHeight="1" thickBot="1" x14ac:dyDescent="0.25">
      <c r="B80" s="311"/>
      <c r="C80" s="121" t="s">
        <v>405</v>
      </c>
      <c r="D80" s="232">
        <v>249</v>
      </c>
      <c r="E80" s="233">
        <f t="shared" si="0"/>
        <v>236.54999999999998</v>
      </c>
      <c r="F80" s="233">
        <f t="shared" si="1"/>
        <v>231.57000000000002</v>
      </c>
      <c r="G80" s="233">
        <f t="shared" si="2"/>
        <v>224.1</v>
      </c>
      <c r="H80" s="275">
        <f t="shared" si="3"/>
        <v>216.63</v>
      </c>
      <c r="I80" s="329">
        <f t="shared" si="4"/>
        <v>199.20000000000002</v>
      </c>
      <c r="J80" s="157">
        <v>30</v>
      </c>
      <c r="K80" s="219">
        <v>6</v>
      </c>
    </row>
    <row r="81" spans="2:11" ht="93" customHeight="1" thickBot="1" x14ac:dyDescent="0.25">
      <c r="B81" s="311"/>
      <c r="C81" s="220" t="s">
        <v>406</v>
      </c>
      <c r="D81" s="297">
        <v>42</v>
      </c>
      <c r="E81" s="298">
        <f t="shared" si="0"/>
        <v>39.9</v>
      </c>
      <c r="F81" s="298">
        <f t="shared" si="1"/>
        <v>39.06</v>
      </c>
      <c r="G81" s="298">
        <f t="shared" si="2"/>
        <v>37.800000000000004</v>
      </c>
      <c r="H81" s="298">
        <f t="shared" si="3"/>
        <v>36.54</v>
      </c>
      <c r="I81" s="342">
        <f t="shared" si="4"/>
        <v>33.6</v>
      </c>
      <c r="J81" s="348">
        <v>100</v>
      </c>
      <c r="K81" s="152"/>
    </row>
  </sheetData>
  <sheetProtection selectLockedCells="1" selectUnlockedCells="1"/>
  <mergeCells count="92">
    <mergeCell ref="B68:B73"/>
    <mergeCell ref="B64:K64"/>
    <mergeCell ref="B65:B66"/>
    <mergeCell ref="B77:B78"/>
    <mergeCell ref="B12:K12"/>
    <mergeCell ref="B13:B19"/>
    <mergeCell ref="B20:B25"/>
    <mergeCell ref="B26:B32"/>
    <mergeCell ref="B33:B38"/>
    <mergeCell ref="B39:B44"/>
    <mergeCell ref="B45:B51"/>
    <mergeCell ref="B52:B55"/>
    <mergeCell ref="B56:B60"/>
    <mergeCell ref="D56:D60"/>
    <mergeCell ref="E56:E60"/>
    <mergeCell ref="F56:F60"/>
    <mergeCell ref="G56:G60"/>
    <mergeCell ref="H56:H60"/>
    <mergeCell ref="I56:I60"/>
    <mergeCell ref="D52:D55"/>
    <mergeCell ref="E52:E55"/>
    <mergeCell ref="F52:F55"/>
    <mergeCell ref="G52:G55"/>
    <mergeCell ref="H52:H55"/>
    <mergeCell ref="I47:I51"/>
    <mergeCell ref="J47:J51"/>
    <mergeCell ref="K47:K51"/>
    <mergeCell ref="J56:J60"/>
    <mergeCell ref="K56:K60"/>
    <mergeCell ref="I52:I55"/>
    <mergeCell ref="J52:J55"/>
    <mergeCell ref="K52:K55"/>
    <mergeCell ref="D47:D51"/>
    <mergeCell ref="E47:E51"/>
    <mergeCell ref="F47:F51"/>
    <mergeCell ref="G47:G51"/>
    <mergeCell ref="H47:H51"/>
    <mergeCell ref="D35:D38"/>
    <mergeCell ref="E35:E38"/>
    <mergeCell ref="F35:F38"/>
    <mergeCell ref="G35:G38"/>
    <mergeCell ref="J41:J44"/>
    <mergeCell ref="D41:D44"/>
    <mergeCell ref="E41:E44"/>
    <mergeCell ref="F41:F44"/>
    <mergeCell ref="G41:G44"/>
    <mergeCell ref="H41:H44"/>
    <mergeCell ref="H35:H38"/>
    <mergeCell ref="I35:I38"/>
    <mergeCell ref="H28:H32"/>
    <mergeCell ref="I28:I32"/>
    <mergeCell ref="J28:J32"/>
    <mergeCell ref="K28:K32"/>
    <mergeCell ref="I41:I44"/>
    <mergeCell ref="J35:J38"/>
    <mergeCell ref="K35:K38"/>
    <mergeCell ref="K41:K44"/>
    <mergeCell ref="I22:I25"/>
    <mergeCell ref="J22:J25"/>
    <mergeCell ref="K22:K25"/>
    <mergeCell ref="E15:E19"/>
    <mergeCell ref="F15:F19"/>
    <mergeCell ref="G15:G19"/>
    <mergeCell ref="H15:H19"/>
    <mergeCell ref="I15:I19"/>
    <mergeCell ref="J15:J19"/>
    <mergeCell ref="B7:C7"/>
    <mergeCell ref="D7:K7"/>
    <mergeCell ref="B2:C6"/>
    <mergeCell ref="D2:K2"/>
    <mergeCell ref="D3:K3"/>
    <mergeCell ref="D4:K4"/>
    <mergeCell ref="D5:H5"/>
    <mergeCell ref="I5:K5"/>
    <mergeCell ref="D6:H6"/>
    <mergeCell ref="I6:K6"/>
    <mergeCell ref="B9:K9"/>
    <mergeCell ref="B10:B11"/>
    <mergeCell ref="D28:D32"/>
    <mergeCell ref="E28:E32"/>
    <mergeCell ref="F28:F32"/>
    <mergeCell ref="G28:G32"/>
    <mergeCell ref="C10:C11"/>
    <mergeCell ref="J10:J11"/>
    <mergeCell ref="K10:K11"/>
    <mergeCell ref="D15:D19"/>
    <mergeCell ref="K15:K19"/>
    <mergeCell ref="D22:D25"/>
    <mergeCell ref="E22:E25"/>
    <mergeCell ref="F22:F25"/>
    <mergeCell ref="G22:G25"/>
    <mergeCell ref="H22:H25"/>
  </mergeCells>
  <hyperlinks>
    <hyperlink ref="I6" r:id="rId1"/>
  </hyperlinks>
  <printOptions horizontalCentered="1"/>
  <pageMargins left="0.39370078740157483" right="0.39370078740157483" top="0" bottom="0" header="0.51181102362204722" footer="0.51181102362204722"/>
  <pageSetup paperSize="9" scale="85" firstPageNumber="0" orientation="portrait" horizontalDpi="300" verticalDpi="300" r:id="rId2"/>
  <headerFooter alignWithMargins="0">
    <oddFooter>&amp;R&amp;D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N27"/>
  <sheetViews>
    <sheetView zoomScaleNormal="100" workbookViewId="0"/>
  </sheetViews>
  <sheetFormatPr defaultRowHeight="12.75" x14ac:dyDescent="0.2"/>
  <cols>
    <col min="1" max="1" width="0.42578125" style="9" customWidth="1"/>
    <col min="2" max="2" width="23.7109375" style="9" customWidth="1"/>
    <col min="3" max="3" width="15.42578125" style="9" customWidth="1"/>
    <col min="4" max="4" width="15.5703125" style="9" customWidth="1"/>
    <col min="5" max="5" width="9.140625" style="9" customWidth="1"/>
    <col min="6" max="7" width="9.140625" style="10" customWidth="1"/>
    <col min="8" max="10" width="9.140625" style="9" customWidth="1"/>
    <col min="11" max="12" width="6.42578125" style="9" customWidth="1"/>
    <col min="13" max="13" width="0.28515625" style="9" customWidth="1"/>
    <col min="14" max="14" width="0" style="8" hidden="1" customWidth="1"/>
    <col min="15" max="17" width="12" style="9" customWidth="1"/>
    <col min="18" max="246" width="9.140625" style="9" customWidth="1"/>
    <col min="247" max="16384" width="9.140625" style="9"/>
  </cols>
  <sheetData>
    <row r="1" spans="1:248" s="12" customFormat="1" ht="2.25" customHeight="1" thickBot="1" x14ac:dyDescent="0.25">
      <c r="B1" s="26"/>
      <c r="C1" s="26"/>
      <c r="D1" s="26"/>
      <c r="E1" s="30"/>
      <c r="F1" s="29"/>
      <c r="G1" s="29"/>
      <c r="H1" s="29"/>
      <c r="I1" s="29"/>
      <c r="J1" s="29"/>
      <c r="K1" s="19"/>
      <c r="L1" s="19"/>
      <c r="M1" s="19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</row>
    <row r="2" spans="1:248" s="13" customFormat="1" ht="18" customHeight="1" x14ac:dyDescent="0.2">
      <c r="B2" s="510"/>
      <c r="C2" s="511"/>
      <c r="D2" s="511"/>
      <c r="E2" s="524" t="s">
        <v>187</v>
      </c>
      <c r="F2" s="524"/>
      <c r="G2" s="524"/>
      <c r="H2" s="524"/>
      <c r="I2" s="524"/>
      <c r="J2" s="524"/>
      <c r="K2" s="524"/>
      <c r="L2" s="525"/>
      <c r="M2" s="20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</row>
    <row r="3" spans="1:248" s="13" customFormat="1" x14ac:dyDescent="0.2">
      <c r="B3" s="512"/>
      <c r="C3" s="513"/>
      <c r="D3" s="513"/>
      <c r="E3" s="516" t="s">
        <v>188</v>
      </c>
      <c r="F3" s="516"/>
      <c r="G3" s="516"/>
      <c r="H3" s="516"/>
      <c r="I3" s="516"/>
      <c r="J3" s="516"/>
      <c r="K3" s="516"/>
      <c r="L3" s="517"/>
      <c r="M3" s="2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</row>
    <row r="4" spans="1:248" s="13" customFormat="1" x14ac:dyDescent="0.2">
      <c r="B4" s="512"/>
      <c r="C4" s="513"/>
      <c r="D4" s="513"/>
      <c r="E4" s="526" t="s">
        <v>186</v>
      </c>
      <c r="F4" s="526"/>
      <c r="G4" s="526"/>
      <c r="H4" s="526"/>
      <c r="I4" s="526"/>
      <c r="J4" s="526"/>
      <c r="K4" s="526"/>
      <c r="L4" s="527"/>
      <c r="M4" s="22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</row>
    <row r="5" spans="1:248" s="13" customFormat="1" x14ac:dyDescent="0.2">
      <c r="B5" s="512"/>
      <c r="C5" s="513"/>
      <c r="D5" s="513"/>
      <c r="E5" s="522" t="s">
        <v>176</v>
      </c>
      <c r="F5" s="522"/>
      <c r="G5" s="522"/>
      <c r="H5" s="522"/>
      <c r="I5" s="522"/>
      <c r="J5" s="518" t="s">
        <v>173</v>
      </c>
      <c r="K5" s="518"/>
      <c r="L5" s="519"/>
      <c r="M5" s="23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</row>
    <row r="6" spans="1:248" s="13" customFormat="1" x14ac:dyDescent="0.2">
      <c r="B6" s="512"/>
      <c r="C6" s="513"/>
      <c r="D6" s="513"/>
      <c r="E6" s="523" t="s">
        <v>178</v>
      </c>
      <c r="F6" s="523"/>
      <c r="G6" s="523"/>
      <c r="H6" s="523"/>
      <c r="I6" s="523"/>
      <c r="J6" s="518" t="s">
        <v>177</v>
      </c>
      <c r="K6" s="518"/>
      <c r="L6" s="519"/>
      <c r="M6" s="19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</row>
    <row r="7" spans="1:248" s="13" customFormat="1" x14ac:dyDescent="0.2">
      <c r="B7" s="514">
        <v>45689</v>
      </c>
      <c r="C7" s="515"/>
      <c r="D7" s="515"/>
      <c r="E7" s="516" t="s">
        <v>189</v>
      </c>
      <c r="F7" s="516"/>
      <c r="G7" s="516"/>
      <c r="H7" s="516"/>
      <c r="I7" s="516"/>
      <c r="J7" s="516"/>
      <c r="K7" s="516"/>
      <c r="L7" s="517"/>
      <c r="M7" s="2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</row>
    <row r="8" spans="1:248" s="13" customFormat="1" ht="3.75" customHeight="1" thickBot="1" x14ac:dyDescent="0.25">
      <c r="B8" s="32"/>
      <c r="C8" s="326"/>
      <c r="D8" s="16"/>
      <c r="E8" s="31"/>
      <c r="F8" s="17"/>
      <c r="G8" s="17"/>
      <c r="H8" s="17"/>
      <c r="I8" s="17"/>
      <c r="J8" s="17"/>
      <c r="K8" s="16"/>
      <c r="L8" s="18"/>
      <c r="M8" s="3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</row>
    <row r="9" spans="1:248" s="15" customFormat="1" ht="41.25" customHeight="1" thickBot="1" x14ac:dyDescent="0.25">
      <c r="B9" s="441" t="s">
        <v>0</v>
      </c>
      <c r="C9" s="627"/>
      <c r="D9" s="442"/>
      <c r="E9" s="442"/>
      <c r="F9" s="442"/>
      <c r="G9" s="442"/>
      <c r="H9" s="442"/>
      <c r="I9" s="442"/>
      <c r="J9" s="442"/>
      <c r="K9" s="442"/>
      <c r="L9" s="443"/>
      <c r="M9" s="2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</row>
    <row r="10" spans="1:248" s="15" customFormat="1" ht="22.5" customHeight="1" x14ac:dyDescent="0.2">
      <c r="B10" s="458" t="s">
        <v>1</v>
      </c>
      <c r="C10" s="628" t="s">
        <v>407</v>
      </c>
      <c r="D10" s="447" t="s">
        <v>154</v>
      </c>
      <c r="E10" s="62" t="s">
        <v>14</v>
      </c>
      <c r="F10" s="63" t="s">
        <v>15</v>
      </c>
      <c r="G10" s="63" t="s">
        <v>16</v>
      </c>
      <c r="H10" s="63" t="s">
        <v>17</v>
      </c>
      <c r="I10" s="63" t="s">
        <v>18</v>
      </c>
      <c r="J10" s="64" t="s">
        <v>31</v>
      </c>
      <c r="K10" s="460" t="s">
        <v>174</v>
      </c>
      <c r="L10" s="452" t="s">
        <v>175</v>
      </c>
      <c r="M10" s="25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</row>
    <row r="11" spans="1:248" s="15" customFormat="1" ht="43.5" customHeight="1" thickBot="1" x14ac:dyDescent="0.25">
      <c r="B11" s="459"/>
      <c r="C11" s="629"/>
      <c r="D11" s="448"/>
      <c r="E11" s="65" t="s">
        <v>19</v>
      </c>
      <c r="F11" s="66" t="s">
        <v>410</v>
      </c>
      <c r="G11" s="66" t="s">
        <v>411</v>
      </c>
      <c r="H11" s="66" t="s">
        <v>412</v>
      </c>
      <c r="I11" s="66" t="s">
        <v>413</v>
      </c>
      <c r="J11" s="67" t="s">
        <v>414</v>
      </c>
      <c r="K11" s="461"/>
      <c r="L11" s="453"/>
      <c r="M11" s="25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</row>
    <row r="12" spans="1:248" customFormat="1" ht="25.5" customHeight="1" thickBot="1" x14ac:dyDescent="0.25">
      <c r="A12" s="1"/>
      <c r="B12" s="625" t="s">
        <v>152</v>
      </c>
      <c r="C12" s="612"/>
      <c r="D12" s="612"/>
      <c r="E12" s="612"/>
      <c r="F12" s="612"/>
      <c r="G12" s="612"/>
      <c r="H12" s="612"/>
      <c r="I12" s="612"/>
      <c r="J12" s="612"/>
      <c r="K12" s="612"/>
      <c r="L12" s="626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</row>
    <row r="13" spans="1:248" ht="48" customHeight="1" thickBot="1" x14ac:dyDescent="0.25">
      <c r="B13" s="603"/>
      <c r="C13" s="411" t="s">
        <v>155</v>
      </c>
      <c r="D13" s="644" t="s">
        <v>156</v>
      </c>
      <c r="E13" s="645"/>
      <c r="F13" s="645"/>
      <c r="G13" s="645"/>
      <c r="H13" s="645"/>
      <c r="I13" s="645"/>
      <c r="J13" s="645"/>
      <c r="K13" s="645"/>
      <c r="L13" s="646"/>
    </row>
    <row r="14" spans="1:248" ht="32.25" customHeight="1" x14ac:dyDescent="0.2">
      <c r="B14" s="604"/>
      <c r="C14" s="630" t="s">
        <v>157</v>
      </c>
      <c r="D14" s="412" t="s">
        <v>158</v>
      </c>
      <c r="E14" s="92">
        <v>99</v>
      </c>
      <c r="F14" s="398">
        <f>E14*0.9</f>
        <v>89.100000000000009</v>
      </c>
      <c r="G14" s="398">
        <f>E14*0.85</f>
        <v>84.149999999999991</v>
      </c>
      <c r="H14" s="398">
        <f>E14*0.8</f>
        <v>79.2</v>
      </c>
      <c r="I14" s="398">
        <f>E14*0.77</f>
        <v>76.23</v>
      </c>
      <c r="J14" s="399">
        <f>E14*0.7</f>
        <v>69.3</v>
      </c>
      <c r="K14" s="162">
        <v>45</v>
      </c>
      <c r="L14" s="313"/>
    </row>
    <row r="15" spans="1:248" ht="32.25" customHeight="1" thickBot="1" x14ac:dyDescent="0.25">
      <c r="B15" s="605"/>
      <c r="C15" s="631"/>
      <c r="D15" s="414" t="s">
        <v>159</v>
      </c>
      <c r="E15" s="99">
        <v>141</v>
      </c>
      <c r="F15" s="394">
        <f>E15*0.9</f>
        <v>126.9</v>
      </c>
      <c r="G15" s="394">
        <f>E15*0.85</f>
        <v>119.85</v>
      </c>
      <c r="H15" s="394">
        <f>E15*0.8</f>
        <v>112.80000000000001</v>
      </c>
      <c r="I15" s="394">
        <f>E15*0.77</f>
        <v>108.57000000000001</v>
      </c>
      <c r="J15" s="397">
        <f>E15*0.7</f>
        <v>98.699999999999989</v>
      </c>
      <c r="K15" s="400">
        <v>45</v>
      </c>
      <c r="L15" s="415"/>
    </row>
    <row r="16" spans="1:248" ht="48" customHeight="1" thickBot="1" x14ac:dyDescent="0.25">
      <c r="B16" s="603"/>
      <c r="C16" s="411" t="s">
        <v>155</v>
      </c>
      <c r="D16" s="644" t="s">
        <v>160</v>
      </c>
      <c r="E16" s="645"/>
      <c r="F16" s="645"/>
      <c r="G16" s="645"/>
      <c r="H16" s="645"/>
      <c r="I16" s="645"/>
      <c r="J16" s="645"/>
      <c r="K16" s="645"/>
      <c r="L16" s="646"/>
    </row>
    <row r="17" spans="2:12" ht="32.25" customHeight="1" x14ac:dyDescent="0.2">
      <c r="B17" s="604"/>
      <c r="C17" s="647" t="s">
        <v>161</v>
      </c>
      <c r="D17" s="410" t="s">
        <v>158</v>
      </c>
      <c r="E17" s="96">
        <v>99</v>
      </c>
      <c r="F17" s="107">
        <f>E17*0.9</f>
        <v>89.100000000000009</v>
      </c>
      <c r="G17" s="107">
        <f>E17*0.85</f>
        <v>84.149999999999991</v>
      </c>
      <c r="H17" s="107">
        <f>E17*0.8</f>
        <v>79.2</v>
      </c>
      <c r="I17" s="107">
        <f>E17*0.77</f>
        <v>76.23</v>
      </c>
      <c r="J17" s="108">
        <f>E17*0.7</f>
        <v>69.3</v>
      </c>
      <c r="K17" s="97">
        <v>50</v>
      </c>
      <c r="L17" s="98"/>
    </row>
    <row r="18" spans="2:12" ht="32.25" customHeight="1" thickBot="1" x14ac:dyDescent="0.25">
      <c r="B18" s="605"/>
      <c r="C18" s="631"/>
      <c r="D18" s="413" t="s">
        <v>159</v>
      </c>
      <c r="E18" s="133">
        <v>141</v>
      </c>
      <c r="F18" s="107">
        <f>E18*0.9</f>
        <v>126.9</v>
      </c>
      <c r="G18" s="107">
        <f>E18*0.85</f>
        <v>119.85</v>
      </c>
      <c r="H18" s="107">
        <f>E18*0.8</f>
        <v>112.80000000000001</v>
      </c>
      <c r="I18" s="107">
        <f>E18*0.77</f>
        <v>108.57000000000001</v>
      </c>
      <c r="J18" s="108">
        <f>E18*0.7</f>
        <v>98.699999999999989</v>
      </c>
      <c r="K18" s="153">
        <v>50</v>
      </c>
      <c r="L18" s="349"/>
    </row>
    <row r="19" spans="2:12" ht="48" customHeight="1" thickBot="1" x14ac:dyDescent="0.25">
      <c r="B19" s="603"/>
      <c r="C19" s="411" t="s">
        <v>162</v>
      </c>
      <c r="D19" s="645" t="s">
        <v>163</v>
      </c>
      <c r="E19" s="645"/>
      <c r="F19" s="645"/>
      <c r="G19" s="645"/>
      <c r="H19" s="645"/>
      <c r="I19" s="645"/>
      <c r="J19" s="645"/>
      <c r="K19" s="645"/>
      <c r="L19" s="646"/>
    </row>
    <row r="20" spans="2:12" ht="32.25" customHeight="1" x14ac:dyDescent="0.2">
      <c r="B20" s="604"/>
      <c r="C20" s="630" t="s">
        <v>500</v>
      </c>
      <c r="D20" s="410" t="s">
        <v>158</v>
      </c>
      <c r="E20" s="96">
        <v>67</v>
      </c>
      <c r="F20" s="107">
        <f>E20*0.9</f>
        <v>60.300000000000004</v>
      </c>
      <c r="G20" s="107">
        <f>E20*0.85</f>
        <v>56.949999999999996</v>
      </c>
      <c r="H20" s="107">
        <f>E20*0.8</f>
        <v>53.6</v>
      </c>
      <c r="I20" s="107">
        <f>E20*0.77</f>
        <v>51.59</v>
      </c>
      <c r="J20" s="108">
        <f>E20*0.7</f>
        <v>46.9</v>
      </c>
      <c r="K20" s="97">
        <v>40</v>
      </c>
      <c r="L20" s="98"/>
    </row>
    <row r="21" spans="2:12" ht="32.25" customHeight="1" thickBot="1" x14ac:dyDescent="0.25">
      <c r="B21" s="605"/>
      <c r="C21" s="631"/>
      <c r="D21" s="413" t="s">
        <v>159</v>
      </c>
      <c r="E21" s="133">
        <v>84</v>
      </c>
      <c r="F21" s="107">
        <f>E21*0.9</f>
        <v>75.600000000000009</v>
      </c>
      <c r="G21" s="107">
        <f>E21*0.85</f>
        <v>71.399999999999991</v>
      </c>
      <c r="H21" s="107">
        <f>E21*0.8</f>
        <v>67.2</v>
      </c>
      <c r="I21" s="107">
        <f>E21*0.77</f>
        <v>64.680000000000007</v>
      </c>
      <c r="J21" s="108">
        <f>E21*0.7</f>
        <v>58.8</v>
      </c>
      <c r="K21" s="153">
        <v>40</v>
      </c>
      <c r="L21" s="349"/>
    </row>
    <row r="22" spans="2:12" ht="13.5" thickBot="1" x14ac:dyDescent="0.25"/>
    <row r="23" spans="2:12" ht="19.5" customHeight="1" x14ac:dyDescent="0.25">
      <c r="B23" s="638" t="s">
        <v>164</v>
      </c>
      <c r="C23" s="639"/>
      <c r="D23" s="639"/>
      <c r="E23" s="639"/>
      <c r="F23" s="639"/>
      <c r="G23" s="639"/>
      <c r="H23" s="639"/>
      <c r="I23" s="639"/>
      <c r="J23" s="639"/>
      <c r="K23" s="639"/>
      <c r="L23" s="640"/>
    </row>
    <row r="24" spans="2:12" ht="32.25" customHeight="1" x14ac:dyDescent="0.2">
      <c r="B24" s="632" t="s">
        <v>165</v>
      </c>
      <c r="C24" s="633"/>
      <c r="D24" s="633"/>
      <c r="E24" s="633"/>
      <c r="F24" s="633"/>
      <c r="G24" s="633"/>
      <c r="H24" s="633"/>
      <c r="I24" s="633"/>
      <c r="J24" s="633"/>
      <c r="K24" s="633"/>
      <c r="L24" s="634"/>
    </row>
    <row r="25" spans="2:12" ht="7.5" customHeight="1" x14ac:dyDescent="0.2">
      <c r="B25" s="350"/>
      <c r="C25" s="351"/>
      <c r="D25" s="351"/>
      <c r="E25" s="351"/>
      <c r="F25" s="352"/>
      <c r="G25" s="352"/>
      <c r="H25" s="351"/>
      <c r="I25" s="351"/>
      <c r="J25" s="351"/>
      <c r="K25" s="351"/>
      <c r="L25" s="353"/>
    </row>
    <row r="26" spans="2:12" ht="18" customHeight="1" x14ac:dyDescent="0.25">
      <c r="B26" s="641" t="s">
        <v>166</v>
      </c>
      <c r="C26" s="642"/>
      <c r="D26" s="642"/>
      <c r="E26" s="642"/>
      <c r="F26" s="642"/>
      <c r="G26" s="642"/>
      <c r="H26" s="642"/>
      <c r="I26" s="642"/>
      <c r="J26" s="642"/>
      <c r="K26" s="642"/>
      <c r="L26" s="643"/>
    </row>
    <row r="27" spans="2:12" ht="50.25" customHeight="1" thickBot="1" x14ac:dyDescent="0.25">
      <c r="B27" s="635" t="s">
        <v>167</v>
      </c>
      <c r="C27" s="636"/>
      <c r="D27" s="636"/>
      <c r="E27" s="636"/>
      <c r="F27" s="636"/>
      <c r="G27" s="636"/>
      <c r="H27" s="636"/>
      <c r="I27" s="636"/>
      <c r="J27" s="636"/>
      <c r="K27" s="636"/>
      <c r="L27" s="637"/>
    </row>
  </sheetData>
  <mergeCells count="30">
    <mergeCell ref="C10:C11"/>
    <mergeCell ref="C14:C15"/>
    <mergeCell ref="B24:L24"/>
    <mergeCell ref="B27:L27"/>
    <mergeCell ref="B23:L23"/>
    <mergeCell ref="B26:L26"/>
    <mergeCell ref="B13:B15"/>
    <mergeCell ref="D13:L13"/>
    <mergeCell ref="B16:B18"/>
    <mergeCell ref="D16:L16"/>
    <mergeCell ref="C17:C18"/>
    <mergeCell ref="B19:B21"/>
    <mergeCell ref="D19:L19"/>
    <mergeCell ref="C20:C21"/>
    <mergeCell ref="B2:D6"/>
    <mergeCell ref="B12:L12"/>
    <mergeCell ref="E2:L2"/>
    <mergeCell ref="E3:L3"/>
    <mergeCell ref="E4:L4"/>
    <mergeCell ref="E5:I5"/>
    <mergeCell ref="J5:L5"/>
    <mergeCell ref="E6:I6"/>
    <mergeCell ref="J6:L6"/>
    <mergeCell ref="B7:D7"/>
    <mergeCell ref="E7:L7"/>
    <mergeCell ref="B9:L9"/>
    <mergeCell ref="B10:B11"/>
    <mergeCell ref="D10:D11"/>
    <mergeCell ref="K10:K11"/>
    <mergeCell ref="L10:L11"/>
  </mergeCells>
  <hyperlinks>
    <hyperlink ref="J6" r:id="rId1"/>
  </hyperlinks>
  <printOptions horizontalCentered="1"/>
  <pageMargins left="0.31496062992125984" right="0.31496062992125984" top="0.35433070866141736" bottom="0.74803149606299213" header="0.31496062992125984" footer="0.31496062992125984"/>
  <pageSetup paperSize="9" scale="69" orientation="portrait" r:id="rId2"/>
  <headerFooter>
    <oddFooter>&amp;R&amp;D</oddFooter>
  </headerFooter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O105"/>
  <sheetViews>
    <sheetView workbookViewId="0"/>
  </sheetViews>
  <sheetFormatPr defaultRowHeight="12.75" x14ac:dyDescent="0.2"/>
  <cols>
    <col min="1" max="1" width="0.42578125" style="359" customWidth="1"/>
    <col min="2" max="2" width="23.7109375" style="359" customWidth="1"/>
    <col min="3" max="3" width="31" style="359" customWidth="1"/>
    <col min="4" max="9" width="9.140625" style="359" customWidth="1"/>
    <col min="10" max="11" width="6.42578125" style="359" customWidth="1"/>
    <col min="12" max="12" width="0.28515625" style="359" customWidth="1"/>
    <col min="13" max="13" width="0" style="359" hidden="1" customWidth="1"/>
    <col min="14" max="18" width="12" style="359" customWidth="1"/>
    <col min="19" max="247" width="9.140625" style="359" customWidth="1"/>
    <col min="248" max="16384" width="9.140625" style="359"/>
  </cols>
  <sheetData>
    <row r="1" spans="1:249" s="12" customFormat="1" ht="2.25" customHeight="1" thickBot="1" x14ac:dyDescent="0.25">
      <c r="B1" s="26"/>
      <c r="C1" s="26"/>
      <c r="D1" s="30"/>
      <c r="E1" s="29"/>
      <c r="F1" s="29"/>
      <c r="G1" s="29"/>
      <c r="H1" s="29"/>
      <c r="I1" s="29"/>
      <c r="J1" s="19"/>
      <c r="K1" s="19"/>
      <c r="L1" s="19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</row>
    <row r="2" spans="1:249" s="60" customFormat="1" ht="18" customHeight="1" x14ac:dyDescent="0.2">
      <c r="B2" s="510"/>
      <c r="C2" s="511"/>
      <c r="D2" s="524" t="s">
        <v>187</v>
      </c>
      <c r="E2" s="524"/>
      <c r="F2" s="524"/>
      <c r="G2" s="524"/>
      <c r="H2" s="524"/>
      <c r="I2" s="524"/>
      <c r="J2" s="524"/>
      <c r="K2" s="525"/>
      <c r="L2" s="20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</row>
    <row r="3" spans="1:249" s="60" customFormat="1" x14ac:dyDescent="0.2">
      <c r="B3" s="512"/>
      <c r="C3" s="513"/>
      <c r="D3" s="516" t="s">
        <v>188</v>
      </c>
      <c r="E3" s="516"/>
      <c r="F3" s="516"/>
      <c r="G3" s="516"/>
      <c r="H3" s="516"/>
      <c r="I3" s="516"/>
      <c r="J3" s="516"/>
      <c r="K3" s="517"/>
      <c r="L3" s="2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</row>
    <row r="4" spans="1:249" s="60" customFormat="1" x14ac:dyDescent="0.2">
      <c r="B4" s="512"/>
      <c r="C4" s="513"/>
      <c r="D4" s="526" t="s">
        <v>186</v>
      </c>
      <c r="E4" s="526"/>
      <c r="F4" s="526"/>
      <c r="G4" s="526"/>
      <c r="H4" s="526"/>
      <c r="I4" s="526"/>
      <c r="J4" s="526"/>
      <c r="K4" s="527"/>
      <c r="L4" s="22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</row>
    <row r="5" spans="1:249" s="60" customFormat="1" x14ac:dyDescent="0.2">
      <c r="B5" s="512"/>
      <c r="C5" s="513"/>
      <c r="D5" s="522" t="s">
        <v>176</v>
      </c>
      <c r="E5" s="522"/>
      <c r="F5" s="522"/>
      <c r="G5" s="522"/>
      <c r="H5" s="522"/>
      <c r="I5" s="518" t="s">
        <v>173</v>
      </c>
      <c r="J5" s="518"/>
      <c r="K5" s="519"/>
      <c r="L5" s="23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</row>
    <row r="6" spans="1:249" s="60" customFormat="1" x14ac:dyDescent="0.2">
      <c r="B6" s="512"/>
      <c r="C6" s="513"/>
      <c r="D6" s="523" t="s">
        <v>178</v>
      </c>
      <c r="E6" s="523"/>
      <c r="F6" s="523"/>
      <c r="G6" s="523"/>
      <c r="H6" s="523"/>
      <c r="I6" s="518" t="s">
        <v>177</v>
      </c>
      <c r="J6" s="520"/>
      <c r="K6" s="521"/>
      <c r="L6" s="19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</row>
    <row r="7" spans="1:249" s="60" customFormat="1" x14ac:dyDescent="0.2">
      <c r="B7" s="514">
        <v>45689</v>
      </c>
      <c r="C7" s="515"/>
      <c r="D7" s="516" t="s">
        <v>189</v>
      </c>
      <c r="E7" s="516"/>
      <c r="F7" s="516"/>
      <c r="G7" s="516"/>
      <c r="H7" s="516"/>
      <c r="I7" s="516"/>
      <c r="J7" s="516"/>
      <c r="K7" s="517"/>
      <c r="L7" s="2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</row>
    <row r="8" spans="1:249" s="60" customFormat="1" ht="3.75" customHeight="1" thickBot="1" x14ac:dyDescent="0.25">
      <c r="B8" s="32"/>
      <c r="C8" s="34"/>
      <c r="D8" s="31"/>
      <c r="E8" s="17"/>
      <c r="F8" s="17"/>
      <c r="G8" s="17"/>
      <c r="H8" s="17"/>
      <c r="I8" s="17"/>
      <c r="J8" s="16"/>
      <c r="K8" s="18"/>
      <c r="L8" s="3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</row>
    <row r="9" spans="1:249" s="15" customFormat="1" ht="41.25" customHeight="1" thickBot="1" x14ac:dyDescent="0.25">
      <c r="B9" s="648" t="s">
        <v>440</v>
      </c>
      <c r="C9" s="649"/>
      <c r="D9" s="649"/>
      <c r="E9" s="649"/>
      <c r="F9" s="649"/>
      <c r="G9" s="649"/>
      <c r="H9" s="649"/>
      <c r="I9" s="649"/>
      <c r="J9" s="442"/>
      <c r="K9" s="443"/>
      <c r="L9" s="2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</row>
    <row r="10" spans="1:249" s="15" customFormat="1" ht="22.5" customHeight="1" x14ac:dyDescent="0.2">
      <c r="B10" s="650" t="s">
        <v>153</v>
      </c>
      <c r="C10" s="651"/>
      <c r="D10" s="654" t="s">
        <v>169</v>
      </c>
      <c r="E10" s="374" t="s">
        <v>19</v>
      </c>
      <c r="F10" s="63" t="s">
        <v>14</v>
      </c>
      <c r="G10" s="63" t="s">
        <v>15</v>
      </c>
      <c r="H10" s="63" t="s">
        <v>16</v>
      </c>
      <c r="I10" s="375" t="s">
        <v>17</v>
      </c>
      <c r="J10" s="460" t="s">
        <v>174</v>
      </c>
      <c r="K10" s="452" t="s">
        <v>175</v>
      </c>
      <c r="L10" s="25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</row>
    <row r="11" spans="1:249" s="15" customFormat="1" ht="43.5" customHeight="1" thickBot="1" x14ac:dyDescent="0.25">
      <c r="B11" s="652"/>
      <c r="C11" s="653"/>
      <c r="D11" s="655"/>
      <c r="E11" s="376" t="s">
        <v>433</v>
      </c>
      <c r="F11" s="376" t="s">
        <v>434</v>
      </c>
      <c r="G11" s="376" t="s">
        <v>435</v>
      </c>
      <c r="H11" s="376" t="s">
        <v>436</v>
      </c>
      <c r="I11" s="376" t="s">
        <v>437</v>
      </c>
      <c r="J11" s="461"/>
      <c r="K11" s="453"/>
      <c r="L11" s="25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</row>
    <row r="12" spans="1:249" customFormat="1" ht="25.5" customHeight="1" thickBot="1" x14ac:dyDescent="0.25">
      <c r="A12" s="1"/>
      <c r="B12" s="606" t="s">
        <v>170</v>
      </c>
      <c r="C12" s="607"/>
      <c r="D12" s="607"/>
      <c r="E12" s="607"/>
      <c r="F12" s="607"/>
      <c r="G12" s="607"/>
      <c r="H12" s="607"/>
      <c r="I12" s="607"/>
      <c r="J12" s="607"/>
      <c r="K12" s="608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</row>
    <row r="13" spans="1:249" ht="15" customHeight="1" x14ac:dyDescent="0.2">
      <c r="B13" s="656" t="s">
        <v>521</v>
      </c>
      <c r="C13" s="657"/>
      <c r="D13" s="292">
        <v>6.1152000000000015</v>
      </c>
      <c r="E13" s="239">
        <v>4.3680000000000003</v>
      </c>
      <c r="F13" s="292">
        <v>3.4944000000000006</v>
      </c>
      <c r="G13" s="292">
        <v>2.6208000000000005</v>
      </c>
      <c r="H13" s="292">
        <v>2.1840000000000002</v>
      </c>
      <c r="I13" s="357">
        <v>1.7472000000000003</v>
      </c>
      <c r="J13" s="109"/>
      <c r="K13" s="130"/>
    </row>
    <row r="14" spans="1:249" ht="15" customHeight="1" x14ac:dyDescent="0.2">
      <c r="B14" s="656" t="s">
        <v>522</v>
      </c>
      <c r="C14" s="657"/>
      <c r="D14" s="269">
        <v>6.5856000000000003</v>
      </c>
      <c r="E14" s="180">
        <v>4.7040000000000006</v>
      </c>
      <c r="F14" s="269">
        <v>3.7632000000000003</v>
      </c>
      <c r="G14" s="269">
        <v>2.8224</v>
      </c>
      <c r="H14" s="269">
        <v>2.3520000000000003</v>
      </c>
      <c r="I14" s="369">
        <v>1.8816000000000002</v>
      </c>
      <c r="J14" s="110"/>
      <c r="K14" s="131"/>
    </row>
    <row r="15" spans="1:249" ht="15" customHeight="1" x14ac:dyDescent="0.2">
      <c r="B15" s="656" t="s">
        <v>523</v>
      </c>
      <c r="C15" s="657"/>
      <c r="D15" s="269">
        <v>7.6048</v>
      </c>
      <c r="E15" s="180">
        <v>5.4320000000000004</v>
      </c>
      <c r="F15" s="269">
        <v>4.3456000000000001</v>
      </c>
      <c r="G15" s="269">
        <v>3.2591999999999999</v>
      </c>
      <c r="H15" s="269">
        <v>2.7160000000000002</v>
      </c>
      <c r="I15" s="369">
        <v>2.1728000000000001</v>
      </c>
      <c r="J15" s="110"/>
      <c r="K15" s="131"/>
    </row>
    <row r="16" spans="1:249" ht="15" customHeight="1" x14ac:dyDescent="0.2">
      <c r="B16" s="656" t="s">
        <v>524</v>
      </c>
      <c r="C16" s="657"/>
      <c r="D16" s="269">
        <v>7.6048</v>
      </c>
      <c r="E16" s="180">
        <v>5.4320000000000004</v>
      </c>
      <c r="F16" s="269">
        <v>4.3456000000000001</v>
      </c>
      <c r="G16" s="269">
        <v>3.2591999999999999</v>
      </c>
      <c r="H16" s="269">
        <v>2.7160000000000002</v>
      </c>
      <c r="I16" s="369">
        <v>2.1728000000000001</v>
      </c>
      <c r="J16" s="110"/>
      <c r="K16" s="131"/>
    </row>
    <row r="17" spans="2:11" ht="15" customHeight="1" x14ac:dyDescent="0.2">
      <c r="B17" s="656" t="s">
        <v>577</v>
      </c>
      <c r="C17" s="657"/>
      <c r="D17" s="269">
        <v>19.2864</v>
      </c>
      <c r="E17" s="180">
        <v>13.776000000000002</v>
      </c>
      <c r="F17" s="269">
        <v>11.020800000000001</v>
      </c>
      <c r="G17" s="269">
        <v>8.2656000000000009</v>
      </c>
      <c r="H17" s="269">
        <v>6.8880000000000008</v>
      </c>
      <c r="I17" s="369">
        <v>5.5104000000000006</v>
      </c>
      <c r="J17" s="110"/>
      <c r="K17" s="131"/>
    </row>
    <row r="18" spans="2:11" ht="15" customHeight="1" x14ac:dyDescent="0.2">
      <c r="B18" s="656" t="s">
        <v>525</v>
      </c>
      <c r="C18" s="657"/>
      <c r="D18" s="269">
        <v>7.6048</v>
      </c>
      <c r="E18" s="180">
        <v>5.4320000000000004</v>
      </c>
      <c r="F18" s="269">
        <v>4.3456000000000001</v>
      </c>
      <c r="G18" s="269">
        <v>3.2591999999999999</v>
      </c>
      <c r="H18" s="269">
        <v>2.7160000000000002</v>
      </c>
      <c r="I18" s="369">
        <v>2.1728000000000001</v>
      </c>
      <c r="J18" s="110"/>
      <c r="K18" s="131"/>
    </row>
    <row r="19" spans="2:11" ht="15" customHeight="1" x14ac:dyDescent="0.2">
      <c r="B19" s="656" t="s">
        <v>578</v>
      </c>
      <c r="C19" s="657"/>
      <c r="D19" s="269">
        <v>19.2864</v>
      </c>
      <c r="E19" s="180">
        <v>13.776000000000002</v>
      </c>
      <c r="F19" s="269">
        <v>11.020800000000001</v>
      </c>
      <c r="G19" s="269">
        <v>8.2656000000000009</v>
      </c>
      <c r="H19" s="269">
        <v>6.8880000000000008</v>
      </c>
      <c r="I19" s="369">
        <v>5.5104000000000006</v>
      </c>
      <c r="J19" s="110"/>
      <c r="K19" s="131"/>
    </row>
    <row r="20" spans="2:11" ht="15" customHeight="1" x14ac:dyDescent="0.2">
      <c r="B20" s="656" t="s">
        <v>526</v>
      </c>
      <c r="C20" s="657"/>
      <c r="D20" s="269">
        <v>11.211200000000002</v>
      </c>
      <c r="E20" s="180">
        <v>8.0080000000000009</v>
      </c>
      <c r="F20" s="269">
        <v>6.4064000000000005</v>
      </c>
      <c r="G20" s="269">
        <v>4.8048000000000002</v>
      </c>
      <c r="H20" s="269">
        <v>4.0040000000000004</v>
      </c>
      <c r="I20" s="369">
        <v>3.2032000000000003</v>
      </c>
      <c r="J20" s="110"/>
      <c r="K20" s="131"/>
    </row>
    <row r="21" spans="2:11" ht="15" customHeight="1" x14ac:dyDescent="0.2">
      <c r="B21" s="656" t="s">
        <v>579</v>
      </c>
      <c r="C21" s="657"/>
      <c r="D21" s="269">
        <v>7.6048</v>
      </c>
      <c r="E21" s="180">
        <v>5.4320000000000004</v>
      </c>
      <c r="F21" s="269">
        <v>4.3456000000000001</v>
      </c>
      <c r="G21" s="269">
        <v>3.2591999999999999</v>
      </c>
      <c r="H21" s="269">
        <v>2.7160000000000002</v>
      </c>
      <c r="I21" s="369">
        <v>2.1728000000000001</v>
      </c>
      <c r="J21" s="110"/>
      <c r="K21" s="131"/>
    </row>
    <row r="22" spans="2:11" ht="15" customHeight="1" x14ac:dyDescent="0.2">
      <c r="B22" s="656" t="s">
        <v>527</v>
      </c>
      <c r="C22" s="657"/>
      <c r="D22" s="269">
        <v>9.01</v>
      </c>
      <c r="E22" s="180">
        <v>6.44</v>
      </c>
      <c r="F22" s="269">
        <v>5.15</v>
      </c>
      <c r="G22" s="269">
        <v>3.86</v>
      </c>
      <c r="H22" s="269">
        <v>3.22</v>
      </c>
      <c r="I22" s="369">
        <v>2.58</v>
      </c>
      <c r="J22" s="110"/>
      <c r="K22" s="131"/>
    </row>
    <row r="23" spans="2:11" ht="15" customHeight="1" x14ac:dyDescent="0.2">
      <c r="B23" s="656" t="s">
        <v>528</v>
      </c>
      <c r="C23" s="657"/>
      <c r="D23" s="269">
        <v>14.268800000000002</v>
      </c>
      <c r="E23" s="180">
        <v>10.192</v>
      </c>
      <c r="F23" s="269">
        <v>8.1536000000000008</v>
      </c>
      <c r="G23" s="269">
        <v>6.1152000000000006</v>
      </c>
      <c r="H23" s="269">
        <v>5.0960000000000001</v>
      </c>
      <c r="I23" s="369">
        <v>4.0768000000000004</v>
      </c>
      <c r="J23" s="110"/>
      <c r="K23" s="131"/>
    </row>
    <row r="24" spans="2:11" ht="15" customHeight="1" x14ac:dyDescent="0.2">
      <c r="B24" s="656" t="s">
        <v>529</v>
      </c>
      <c r="C24" s="657"/>
      <c r="D24" s="269">
        <v>12.94</v>
      </c>
      <c r="E24" s="180">
        <v>9.24</v>
      </c>
      <c r="F24" s="269">
        <v>7.39</v>
      </c>
      <c r="G24" s="269">
        <v>5.54</v>
      </c>
      <c r="H24" s="269">
        <v>4.62</v>
      </c>
      <c r="I24" s="369">
        <v>3.7</v>
      </c>
      <c r="J24" s="110"/>
      <c r="K24" s="131"/>
    </row>
    <row r="25" spans="2:11" ht="15" customHeight="1" x14ac:dyDescent="0.2">
      <c r="B25" s="656" t="s">
        <v>580</v>
      </c>
      <c r="C25" s="657"/>
      <c r="D25" s="269">
        <v>39.435200000000002</v>
      </c>
      <c r="E25" s="180">
        <v>28.168000000000003</v>
      </c>
      <c r="F25" s="269">
        <v>22.534400000000002</v>
      </c>
      <c r="G25" s="269">
        <v>16.9008</v>
      </c>
      <c r="H25" s="269">
        <v>14.084000000000001</v>
      </c>
      <c r="I25" s="369">
        <v>11.267200000000001</v>
      </c>
      <c r="J25" s="110"/>
      <c r="K25" s="131"/>
    </row>
    <row r="26" spans="2:11" ht="15" customHeight="1" x14ac:dyDescent="0.2">
      <c r="B26" s="656" t="s">
        <v>530</v>
      </c>
      <c r="C26" s="657"/>
      <c r="D26" s="269">
        <v>25.872</v>
      </c>
      <c r="E26" s="180">
        <v>18.48</v>
      </c>
      <c r="F26" s="269">
        <v>14.784000000000001</v>
      </c>
      <c r="G26" s="269">
        <v>11.088000000000001</v>
      </c>
      <c r="H26" s="269">
        <v>9.24</v>
      </c>
      <c r="I26" s="369">
        <v>7.3920000000000003</v>
      </c>
      <c r="J26" s="110"/>
      <c r="K26" s="131"/>
    </row>
    <row r="27" spans="2:11" ht="15" customHeight="1" x14ac:dyDescent="0.2">
      <c r="B27" s="656" t="s">
        <v>531</v>
      </c>
      <c r="C27" s="657"/>
      <c r="D27" s="269">
        <v>11.86</v>
      </c>
      <c r="E27" s="180">
        <v>8.4700000000000006</v>
      </c>
      <c r="F27" s="269">
        <v>6.78</v>
      </c>
      <c r="G27" s="269">
        <v>5.08</v>
      </c>
      <c r="H27" s="269">
        <v>4.24</v>
      </c>
      <c r="I27" s="369">
        <v>3.39</v>
      </c>
      <c r="J27" s="110"/>
      <c r="K27" s="131"/>
    </row>
    <row r="28" spans="2:11" ht="15" customHeight="1" x14ac:dyDescent="0.2">
      <c r="B28" s="656" t="s">
        <v>532</v>
      </c>
      <c r="C28" s="657"/>
      <c r="D28" s="269">
        <v>15.63</v>
      </c>
      <c r="E28" s="180">
        <v>11.17</v>
      </c>
      <c r="F28" s="269">
        <v>8.94</v>
      </c>
      <c r="G28" s="269">
        <v>6.7</v>
      </c>
      <c r="H28" s="269">
        <v>5.59</v>
      </c>
      <c r="I28" s="369">
        <v>4.47</v>
      </c>
      <c r="J28" s="110"/>
      <c r="K28" s="131"/>
    </row>
    <row r="29" spans="2:11" ht="15" customHeight="1" x14ac:dyDescent="0.2">
      <c r="B29" s="656" t="s">
        <v>533</v>
      </c>
      <c r="C29" s="657"/>
      <c r="D29" s="269">
        <v>24.87</v>
      </c>
      <c r="E29" s="180">
        <v>17.77</v>
      </c>
      <c r="F29" s="269">
        <v>14.22</v>
      </c>
      <c r="G29" s="269">
        <v>10.66</v>
      </c>
      <c r="H29" s="269">
        <v>8.89</v>
      </c>
      <c r="I29" s="369">
        <v>7.11</v>
      </c>
      <c r="J29" s="110"/>
      <c r="K29" s="131"/>
    </row>
    <row r="30" spans="2:11" ht="15" customHeight="1" x14ac:dyDescent="0.2">
      <c r="B30" s="656" t="s">
        <v>581</v>
      </c>
      <c r="C30" s="657"/>
      <c r="D30" s="269">
        <v>28.7</v>
      </c>
      <c r="E30" s="180">
        <v>20.5</v>
      </c>
      <c r="F30" s="269">
        <v>16.399999999999999</v>
      </c>
      <c r="G30" s="269">
        <v>12.3</v>
      </c>
      <c r="H30" s="269">
        <v>10.25</v>
      </c>
      <c r="I30" s="369">
        <v>8.1999999999999993</v>
      </c>
      <c r="J30" s="110"/>
      <c r="K30" s="131"/>
    </row>
    <row r="31" spans="2:11" ht="15" customHeight="1" x14ac:dyDescent="0.2">
      <c r="B31" s="656" t="s">
        <v>534</v>
      </c>
      <c r="C31" s="657"/>
      <c r="D31" s="269">
        <v>20.56</v>
      </c>
      <c r="E31" s="180">
        <v>14.69</v>
      </c>
      <c r="F31" s="269">
        <v>11.75</v>
      </c>
      <c r="G31" s="269">
        <v>8.81</v>
      </c>
      <c r="H31" s="269">
        <v>7.35</v>
      </c>
      <c r="I31" s="369">
        <v>5.88</v>
      </c>
      <c r="J31" s="110"/>
      <c r="K31" s="131"/>
    </row>
    <row r="32" spans="2:11" ht="15" customHeight="1" x14ac:dyDescent="0.2">
      <c r="B32" s="656" t="s">
        <v>535</v>
      </c>
      <c r="C32" s="657"/>
      <c r="D32" s="269">
        <v>22.657600000000002</v>
      </c>
      <c r="E32" s="180">
        <v>16.184000000000005</v>
      </c>
      <c r="F32" s="269">
        <v>12.947200000000002</v>
      </c>
      <c r="G32" s="269">
        <v>9.7104000000000017</v>
      </c>
      <c r="H32" s="269">
        <v>8.0920000000000023</v>
      </c>
      <c r="I32" s="369">
        <v>6.4736000000000011</v>
      </c>
      <c r="J32" s="110"/>
      <c r="K32" s="131"/>
    </row>
    <row r="33" spans="2:11" ht="15" customHeight="1" x14ac:dyDescent="0.2">
      <c r="B33" s="656" t="s">
        <v>536</v>
      </c>
      <c r="C33" s="657"/>
      <c r="D33" s="269">
        <v>28.459199999999999</v>
      </c>
      <c r="E33" s="180">
        <v>20.327999999999999</v>
      </c>
      <c r="F33" s="269">
        <v>16.2624</v>
      </c>
      <c r="G33" s="269">
        <v>12.1968</v>
      </c>
      <c r="H33" s="269">
        <v>10.164</v>
      </c>
      <c r="I33" s="369">
        <v>8.1311999999999998</v>
      </c>
      <c r="J33" s="110"/>
      <c r="K33" s="131"/>
    </row>
    <row r="34" spans="2:11" ht="15" customHeight="1" x14ac:dyDescent="0.2">
      <c r="B34" s="656" t="s">
        <v>582</v>
      </c>
      <c r="C34" s="657"/>
      <c r="D34" s="269">
        <v>34.020000000000003</v>
      </c>
      <c r="E34" s="180">
        <v>24.3</v>
      </c>
      <c r="F34" s="269">
        <v>19.440000000000001</v>
      </c>
      <c r="G34" s="269">
        <v>14.56</v>
      </c>
      <c r="H34" s="269">
        <v>12.15</v>
      </c>
      <c r="I34" s="369">
        <v>9.7200000000000006</v>
      </c>
      <c r="J34" s="110"/>
      <c r="K34" s="131"/>
    </row>
    <row r="35" spans="2:11" ht="15" customHeight="1" x14ac:dyDescent="0.2">
      <c r="B35" s="656" t="s">
        <v>583</v>
      </c>
      <c r="C35" s="657"/>
      <c r="D35" s="269">
        <v>38.572800000000001</v>
      </c>
      <c r="E35" s="180">
        <v>27.552000000000003</v>
      </c>
      <c r="F35" s="269">
        <v>22.041600000000003</v>
      </c>
      <c r="G35" s="269">
        <v>16.531200000000002</v>
      </c>
      <c r="H35" s="269">
        <v>13.776000000000002</v>
      </c>
      <c r="I35" s="369">
        <v>11.020800000000001</v>
      </c>
      <c r="J35" s="110"/>
      <c r="K35" s="131"/>
    </row>
    <row r="36" spans="2:11" ht="15" customHeight="1" x14ac:dyDescent="0.2">
      <c r="B36" s="656" t="s">
        <v>537</v>
      </c>
      <c r="C36" s="657"/>
      <c r="D36" s="269">
        <v>32.692800000000005</v>
      </c>
      <c r="E36" s="180">
        <v>23.352000000000004</v>
      </c>
      <c r="F36" s="269">
        <v>18.681600000000003</v>
      </c>
      <c r="G36" s="269">
        <v>14.011200000000002</v>
      </c>
      <c r="H36" s="269">
        <v>11.676000000000002</v>
      </c>
      <c r="I36" s="369">
        <v>9.3408000000000015</v>
      </c>
      <c r="J36" s="110"/>
      <c r="K36" s="131"/>
    </row>
    <row r="37" spans="2:11" ht="15" customHeight="1" x14ac:dyDescent="0.2">
      <c r="B37" s="656" t="s">
        <v>538</v>
      </c>
      <c r="C37" s="657"/>
      <c r="D37" s="269">
        <v>24.304000000000002</v>
      </c>
      <c r="E37" s="180">
        <v>17.360000000000003</v>
      </c>
      <c r="F37" s="269">
        <v>13.888000000000002</v>
      </c>
      <c r="G37" s="269">
        <v>10.416</v>
      </c>
      <c r="H37" s="269">
        <v>8.6800000000000015</v>
      </c>
      <c r="I37" s="369">
        <v>6.9440000000000008</v>
      </c>
      <c r="J37" s="110"/>
      <c r="K37" s="131"/>
    </row>
    <row r="38" spans="2:11" ht="15" customHeight="1" x14ac:dyDescent="0.2">
      <c r="B38" s="656" t="s">
        <v>539</v>
      </c>
      <c r="C38" s="657"/>
      <c r="D38" s="269">
        <v>31.046399999999998</v>
      </c>
      <c r="E38" s="180">
        <v>22.176000000000002</v>
      </c>
      <c r="F38" s="269">
        <v>17.7408</v>
      </c>
      <c r="G38" s="269">
        <v>13.3056</v>
      </c>
      <c r="H38" s="269">
        <v>11.088000000000001</v>
      </c>
      <c r="I38" s="369">
        <v>8.8704000000000001</v>
      </c>
      <c r="J38" s="110"/>
      <c r="K38" s="131"/>
    </row>
    <row r="39" spans="2:11" ht="15" customHeight="1" x14ac:dyDescent="0.2">
      <c r="B39" s="656" t="s">
        <v>584</v>
      </c>
      <c r="C39" s="657"/>
      <c r="D39" s="269">
        <v>43.8</v>
      </c>
      <c r="E39" s="180">
        <v>31.32</v>
      </c>
      <c r="F39" s="269">
        <v>25.06</v>
      </c>
      <c r="G39" s="269">
        <v>18.79</v>
      </c>
      <c r="H39" s="269">
        <v>15.66</v>
      </c>
      <c r="I39" s="369">
        <v>12.53</v>
      </c>
      <c r="J39" s="110"/>
      <c r="K39" s="131"/>
    </row>
    <row r="40" spans="2:11" ht="15" customHeight="1" x14ac:dyDescent="0.2">
      <c r="B40" s="656" t="s">
        <v>585</v>
      </c>
      <c r="C40" s="657"/>
      <c r="D40" s="269">
        <v>41.944000000000003</v>
      </c>
      <c r="E40" s="180">
        <v>29.96</v>
      </c>
      <c r="F40" s="269">
        <v>23.968</v>
      </c>
      <c r="G40" s="269">
        <v>17.975999999999999</v>
      </c>
      <c r="H40" s="269">
        <v>14.98</v>
      </c>
      <c r="I40" s="369">
        <v>11.984</v>
      </c>
      <c r="J40" s="110"/>
      <c r="K40" s="131"/>
    </row>
    <row r="41" spans="2:11" ht="15" customHeight="1" x14ac:dyDescent="0.2">
      <c r="B41" s="656" t="s">
        <v>586</v>
      </c>
      <c r="C41" s="657"/>
      <c r="D41" s="269">
        <v>49.470400000000005</v>
      </c>
      <c r="E41" s="180">
        <v>35.336000000000006</v>
      </c>
      <c r="F41" s="269">
        <v>28.268800000000002</v>
      </c>
      <c r="G41" s="269">
        <v>21.201600000000003</v>
      </c>
      <c r="H41" s="269">
        <v>17.668000000000003</v>
      </c>
      <c r="I41" s="369">
        <v>14.134400000000001</v>
      </c>
      <c r="J41" s="110"/>
      <c r="K41" s="131"/>
    </row>
    <row r="42" spans="2:11" ht="15" customHeight="1" x14ac:dyDescent="0.2">
      <c r="B42" s="656" t="s">
        <v>540</v>
      </c>
      <c r="C42" s="657"/>
      <c r="D42" s="269">
        <v>114.85600000000001</v>
      </c>
      <c r="E42" s="180">
        <v>82.04</v>
      </c>
      <c r="F42" s="269">
        <v>65.632000000000005</v>
      </c>
      <c r="G42" s="269">
        <v>49.224000000000004</v>
      </c>
      <c r="H42" s="269">
        <v>41.02</v>
      </c>
      <c r="I42" s="369">
        <v>32.816000000000003</v>
      </c>
      <c r="J42" s="110"/>
      <c r="K42" s="131"/>
    </row>
    <row r="43" spans="2:11" ht="15" customHeight="1" x14ac:dyDescent="0.2">
      <c r="B43" s="656" t="s">
        <v>541</v>
      </c>
      <c r="C43" s="657"/>
      <c r="D43" s="269">
        <v>45.51</v>
      </c>
      <c r="E43" s="180">
        <v>32.51</v>
      </c>
      <c r="F43" s="269">
        <v>26.01</v>
      </c>
      <c r="G43" s="269">
        <v>19.510000000000002</v>
      </c>
      <c r="H43" s="269">
        <v>16.260000000000002</v>
      </c>
      <c r="I43" s="369">
        <v>13</v>
      </c>
      <c r="J43" s="110"/>
      <c r="K43" s="131"/>
    </row>
    <row r="44" spans="2:11" ht="15" customHeight="1" x14ac:dyDescent="0.2">
      <c r="B44" s="656" t="s">
        <v>542</v>
      </c>
      <c r="C44" s="657"/>
      <c r="D44" s="269">
        <v>51.4</v>
      </c>
      <c r="E44" s="180">
        <v>36.72</v>
      </c>
      <c r="F44" s="269">
        <v>29.38</v>
      </c>
      <c r="G44" s="269">
        <v>22.03</v>
      </c>
      <c r="H44" s="269">
        <v>18.36</v>
      </c>
      <c r="I44" s="369">
        <v>14.69</v>
      </c>
      <c r="J44" s="110"/>
      <c r="K44" s="131"/>
    </row>
    <row r="45" spans="2:11" ht="15" customHeight="1" x14ac:dyDescent="0.2">
      <c r="B45" s="656" t="s">
        <v>543</v>
      </c>
      <c r="C45" s="657"/>
      <c r="D45" s="269">
        <v>83.16</v>
      </c>
      <c r="E45" s="180">
        <v>59.4</v>
      </c>
      <c r="F45" s="269">
        <v>47.52</v>
      </c>
      <c r="G45" s="269">
        <v>35.64</v>
      </c>
      <c r="H45" s="269">
        <v>29.7</v>
      </c>
      <c r="I45" s="369">
        <v>23.76</v>
      </c>
      <c r="J45" s="110"/>
      <c r="K45" s="131"/>
    </row>
    <row r="46" spans="2:11" ht="15" customHeight="1" x14ac:dyDescent="0.2">
      <c r="B46" s="656" t="s">
        <v>587</v>
      </c>
      <c r="C46" s="657"/>
      <c r="D46" s="269">
        <v>96.77</v>
      </c>
      <c r="E46" s="180">
        <v>69.12</v>
      </c>
      <c r="F46" s="269">
        <v>55.3</v>
      </c>
      <c r="G46" s="269">
        <v>41.47</v>
      </c>
      <c r="H46" s="269">
        <v>34.56</v>
      </c>
      <c r="I46" s="369">
        <v>27.65</v>
      </c>
      <c r="J46" s="110"/>
      <c r="K46" s="131"/>
    </row>
    <row r="47" spans="2:11" ht="15" customHeight="1" x14ac:dyDescent="0.2">
      <c r="B47" s="656" t="s">
        <v>588</v>
      </c>
      <c r="C47" s="657"/>
      <c r="D47" s="269">
        <v>76.36160000000001</v>
      </c>
      <c r="E47" s="180">
        <v>54.544000000000004</v>
      </c>
      <c r="F47" s="269">
        <v>43.635200000000005</v>
      </c>
      <c r="G47" s="269">
        <v>32.726400000000005</v>
      </c>
      <c r="H47" s="269">
        <v>27.272000000000002</v>
      </c>
      <c r="I47" s="369">
        <v>21.817600000000002</v>
      </c>
      <c r="J47" s="110"/>
      <c r="K47" s="131"/>
    </row>
    <row r="48" spans="2:11" ht="15" customHeight="1" x14ac:dyDescent="0.2">
      <c r="B48" s="656" t="s">
        <v>544</v>
      </c>
      <c r="C48" s="657"/>
      <c r="D48" s="269">
        <v>108.97600000000001</v>
      </c>
      <c r="E48" s="180">
        <v>77.84</v>
      </c>
      <c r="F48" s="269">
        <v>62.272000000000006</v>
      </c>
      <c r="G48" s="269">
        <v>46.704000000000008</v>
      </c>
      <c r="H48" s="269">
        <v>38.92</v>
      </c>
      <c r="I48" s="369">
        <v>31.136000000000003</v>
      </c>
      <c r="J48" s="110"/>
      <c r="K48" s="131"/>
    </row>
    <row r="49" spans="2:11" ht="15" customHeight="1" x14ac:dyDescent="0.2">
      <c r="B49" s="656" t="s">
        <v>545</v>
      </c>
      <c r="C49" s="657"/>
      <c r="D49" s="269">
        <v>113.4</v>
      </c>
      <c r="E49" s="180">
        <v>81</v>
      </c>
      <c r="F49" s="269">
        <v>64.8</v>
      </c>
      <c r="G49" s="269">
        <v>48.6</v>
      </c>
      <c r="H49" s="269">
        <v>40.5</v>
      </c>
      <c r="I49" s="369">
        <v>32.4</v>
      </c>
      <c r="J49" s="110"/>
      <c r="K49" s="131"/>
    </row>
    <row r="50" spans="2:11" ht="15" customHeight="1" x14ac:dyDescent="0.2">
      <c r="B50" s="656" t="s">
        <v>589</v>
      </c>
      <c r="C50" s="657"/>
      <c r="D50" s="269">
        <v>114.85600000000001</v>
      </c>
      <c r="E50" s="180">
        <v>82.04</v>
      </c>
      <c r="F50" s="269">
        <v>65.632000000000005</v>
      </c>
      <c r="G50" s="269">
        <v>49.224000000000004</v>
      </c>
      <c r="H50" s="269">
        <v>41.02</v>
      </c>
      <c r="I50" s="369">
        <v>32.816000000000003</v>
      </c>
      <c r="J50" s="110"/>
      <c r="K50" s="131"/>
    </row>
    <row r="51" spans="2:11" ht="15" customHeight="1" x14ac:dyDescent="0.2">
      <c r="B51" s="656" t="s">
        <v>590</v>
      </c>
      <c r="C51" s="657"/>
      <c r="D51" s="269">
        <v>119.87360000000001</v>
      </c>
      <c r="E51" s="180">
        <v>85.623999999999995</v>
      </c>
      <c r="F51" s="269">
        <v>68.499200000000002</v>
      </c>
      <c r="G51" s="269">
        <v>51.374400000000001</v>
      </c>
      <c r="H51" s="269">
        <v>42.811999999999998</v>
      </c>
      <c r="I51" s="369">
        <v>34.249600000000001</v>
      </c>
      <c r="J51" s="110"/>
      <c r="K51" s="131"/>
    </row>
    <row r="52" spans="2:11" ht="15" customHeight="1" x14ac:dyDescent="0.2">
      <c r="B52" s="656" t="s">
        <v>546</v>
      </c>
      <c r="C52" s="657"/>
      <c r="D52" s="269">
        <v>272.59680000000003</v>
      </c>
      <c r="E52" s="180">
        <v>194.71200000000005</v>
      </c>
      <c r="F52" s="269">
        <v>155.76960000000003</v>
      </c>
      <c r="G52" s="269">
        <v>116.82720000000002</v>
      </c>
      <c r="H52" s="269">
        <v>97.356000000000023</v>
      </c>
      <c r="I52" s="369">
        <v>77.884800000000013</v>
      </c>
      <c r="J52" s="110"/>
      <c r="K52" s="131"/>
    </row>
    <row r="53" spans="2:11" ht="15" customHeight="1" x14ac:dyDescent="0.2">
      <c r="B53" s="656" t="s">
        <v>547</v>
      </c>
      <c r="C53" s="657"/>
      <c r="D53" s="269">
        <v>436.21760000000006</v>
      </c>
      <c r="E53" s="180">
        <v>311.58400000000006</v>
      </c>
      <c r="F53" s="269">
        <v>249.26720000000003</v>
      </c>
      <c r="G53" s="269">
        <v>186.95040000000003</v>
      </c>
      <c r="H53" s="269">
        <v>155.79200000000003</v>
      </c>
      <c r="I53" s="369">
        <v>124.63360000000002</v>
      </c>
      <c r="J53" s="110"/>
      <c r="K53" s="131"/>
    </row>
    <row r="54" spans="2:11" ht="15" customHeight="1" x14ac:dyDescent="0.2">
      <c r="B54" s="656" t="s">
        <v>548</v>
      </c>
      <c r="C54" s="657"/>
      <c r="D54" s="269">
        <v>436.21760000000006</v>
      </c>
      <c r="E54" s="180">
        <v>311.58400000000006</v>
      </c>
      <c r="F54" s="269">
        <v>249.26720000000003</v>
      </c>
      <c r="G54" s="269">
        <v>186.95040000000003</v>
      </c>
      <c r="H54" s="269">
        <v>155.79200000000003</v>
      </c>
      <c r="I54" s="369">
        <v>124.63360000000002</v>
      </c>
      <c r="J54" s="110"/>
      <c r="K54" s="131"/>
    </row>
    <row r="55" spans="2:11" ht="15" customHeight="1" thickBot="1" x14ac:dyDescent="0.25">
      <c r="B55" s="656" t="s">
        <v>549</v>
      </c>
      <c r="C55" s="657"/>
      <c r="D55" s="269">
        <v>490.392</v>
      </c>
      <c r="E55" s="180">
        <v>350.28</v>
      </c>
      <c r="F55" s="269">
        <v>280.22399999999999</v>
      </c>
      <c r="G55" s="269">
        <v>210.16800000000001</v>
      </c>
      <c r="H55" s="269">
        <v>175.14</v>
      </c>
      <c r="I55" s="369">
        <v>140.11199999999999</v>
      </c>
      <c r="J55" s="110"/>
      <c r="K55" s="131"/>
    </row>
    <row r="56" spans="2:11" ht="25.5" customHeight="1" thickBot="1" x14ac:dyDescent="0.25">
      <c r="B56" s="662" t="s">
        <v>171</v>
      </c>
      <c r="C56" s="663"/>
      <c r="D56" s="663"/>
      <c r="E56" s="663"/>
      <c r="F56" s="663"/>
      <c r="G56" s="663"/>
      <c r="H56" s="663"/>
      <c r="I56" s="663"/>
      <c r="J56" s="663"/>
      <c r="K56" s="664"/>
    </row>
    <row r="57" spans="2:11" ht="15" customHeight="1" x14ac:dyDescent="0.2">
      <c r="B57" s="666" t="s">
        <v>591</v>
      </c>
      <c r="C57" s="667"/>
      <c r="D57" s="419">
        <v>5.47</v>
      </c>
      <c r="E57" s="239">
        <v>3.91</v>
      </c>
      <c r="F57" s="292">
        <v>3.13</v>
      </c>
      <c r="G57" s="292">
        <v>2.35</v>
      </c>
      <c r="H57" s="292">
        <v>1.96</v>
      </c>
      <c r="I57" s="357">
        <v>1.56</v>
      </c>
      <c r="J57" s="109"/>
      <c r="K57" s="130"/>
    </row>
    <row r="58" spans="2:11" ht="15" customHeight="1" x14ac:dyDescent="0.2">
      <c r="B58" s="656" t="s">
        <v>550</v>
      </c>
      <c r="C58" s="665"/>
      <c r="D58" s="420">
        <v>3.5280000000000009</v>
      </c>
      <c r="E58" s="180">
        <v>2.5200000000000005</v>
      </c>
      <c r="F58" s="269">
        <v>2.0160000000000005</v>
      </c>
      <c r="G58" s="269">
        <v>1.5120000000000005</v>
      </c>
      <c r="H58" s="269">
        <v>1.2600000000000002</v>
      </c>
      <c r="I58" s="369">
        <v>1.0080000000000002</v>
      </c>
      <c r="J58" s="110"/>
      <c r="K58" s="131"/>
    </row>
    <row r="59" spans="2:11" ht="15" customHeight="1" x14ac:dyDescent="0.2">
      <c r="B59" s="656" t="s">
        <v>551</v>
      </c>
      <c r="C59" s="665"/>
      <c r="D59" s="420">
        <v>5.08</v>
      </c>
      <c r="E59" s="180">
        <v>3.63</v>
      </c>
      <c r="F59" s="269">
        <v>2.9</v>
      </c>
      <c r="G59" s="269">
        <v>2.1800000000000002</v>
      </c>
      <c r="H59" s="269">
        <v>1.82</v>
      </c>
      <c r="I59" s="369">
        <v>1.45</v>
      </c>
      <c r="J59" s="110"/>
      <c r="K59" s="131"/>
    </row>
    <row r="60" spans="2:11" ht="15" customHeight="1" x14ac:dyDescent="0.2">
      <c r="B60" s="656" t="s">
        <v>552</v>
      </c>
      <c r="C60" s="665"/>
      <c r="D60" s="420">
        <v>4.6256000000000004</v>
      </c>
      <c r="E60" s="180">
        <v>3.3040000000000003</v>
      </c>
      <c r="F60" s="269">
        <v>2.6432000000000002</v>
      </c>
      <c r="G60" s="269">
        <v>1.9824000000000002</v>
      </c>
      <c r="H60" s="269">
        <v>1.6520000000000001</v>
      </c>
      <c r="I60" s="369">
        <v>1.3216000000000001</v>
      </c>
      <c r="J60" s="110"/>
      <c r="K60" s="131"/>
    </row>
    <row r="61" spans="2:11" ht="15" customHeight="1" x14ac:dyDescent="0.2">
      <c r="B61" s="656" t="s">
        <v>553</v>
      </c>
      <c r="C61" s="665"/>
      <c r="D61" s="420">
        <v>4.9392000000000005</v>
      </c>
      <c r="E61" s="180">
        <v>3.5280000000000005</v>
      </c>
      <c r="F61" s="269">
        <v>2.8224000000000005</v>
      </c>
      <c r="G61" s="269">
        <v>2.1168000000000005</v>
      </c>
      <c r="H61" s="269">
        <v>1.7640000000000002</v>
      </c>
      <c r="I61" s="369">
        <v>1.4112000000000002</v>
      </c>
      <c r="J61" s="110"/>
      <c r="K61" s="131"/>
    </row>
    <row r="62" spans="2:11" ht="15" customHeight="1" x14ac:dyDescent="0.2">
      <c r="B62" s="656" t="s">
        <v>592</v>
      </c>
      <c r="C62" s="665"/>
      <c r="D62" s="420">
        <v>6.507200000000001</v>
      </c>
      <c r="E62" s="180">
        <v>4.6480000000000006</v>
      </c>
      <c r="F62" s="269">
        <v>3.7184000000000004</v>
      </c>
      <c r="G62" s="269">
        <v>2.7888000000000002</v>
      </c>
      <c r="H62" s="269">
        <v>2.3240000000000003</v>
      </c>
      <c r="I62" s="369">
        <v>1.8592000000000002</v>
      </c>
      <c r="J62" s="110"/>
      <c r="K62" s="131"/>
    </row>
    <row r="63" spans="2:11" ht="15" customHeight="1" x14ac:dyDescent="0.2">
      <c r="B63" s="656" t="s">
        <v>554</v>
      </c>
      <c r="C63" s="665"/>
      <c r="D63" s="420">
        <v>6.0368000000000004</v>
      </c>
      <c r="E63" s="180">
        <v>4.3120000000000003</v>
      </c>
      <c r="F63" s="269">
        <v>3.4496000000000002</v>
      </c>
      <c r="G63" s="269">
        <v>2.5872000000000002</v>
      </c>
      <c r="H63" s="269">
        <v>2.1560000000000001</v>
      </c>
      <c r="I63" s="369">
        <v>1.7248000000000001</v>
      </c>
      <c r="J63" s="110"/>
      <c r="K63" s="131"/>
    </row>
    <row r="64" spans="2:11" ht="15" customHeight="1" x14ac:dyDescent="0.2">
      <c r="B64" s="656" t="s">
        <v>555</v>
      </c>
      <c r="C64" s="665"/>
      <c r="D64" s="420">
        <v>6.0368000000000004</v>
      </c>
      <c r="E64" s="180">
        <v>4.3120000000000003</v>
      </c>
      <c r="F64" s="269">
        <v>3.4496000000000002</v>
      </c>
      <c r="G64" s="269">
        <v>2.5872000000000002</v>
      </c>
      <c r="H64" s="269">
        <v>2.1560000000000001</v>
      </c>
      <c r="I64" s="369">
        <v>1.7248000000000001</v>
      </c>
      <c r="J64" s="110"/>
      <c r="K64" s="131"/>
    </row>
    <row r="65" spans="2:11" ht="15" customHeight="1" x14ac:dyDescent="0.2">
      <c r="B65" s="656" t="s">
        <v>556</v>
      </c>
      <c r="C65" s="665"/>
      <c r="D65" s="420">
        <v>6.507200000000001</v>
      </c>
      <c r="E65" s="180">
        <v>4.6480000000000006</v>
      </c>
      <c r="F65" s="269">
        <v>3.7184000000000004</v>
      </c>
      <c r="G65" s="269">
        <v>2.7888000000000002</v>
      </c>
      <c r="H65" s="269">
        <v>2.3240000000000003</v>
      </c>
      <c r="I65" s="369">
        <v>1.8592000000000002</v>
      </c>
      <c r="J65" s="110"/>
      <c r="K65" s="131"/>
    </row>
    <row r="66" spans="2:11" ht="15" customHeight="1" x14ac:dyDescent="0.2">
      <c r="B66" s="656" t="s">
        <v>557</v>
      </c>
      <c r="C66" s="665"/>
      <c r="D66" s="420">
        <v>7.6048</v>
      </c>
      <c r="E66" s="180">
        <v>5.4320000000000004</v>
      </c>
      <c r="F66" s="269">
        <v>4.3456000000000001</v>
      </c>
      <c r="G66" s="269">
        <v>3.2591999999999999</v>
      </c>
      <c r="H66" s="269">
        <v>2.7160000000000002</v>
      </c>
      <c r="I66" s="369">
        <v>2.1728000000000001</v>
      </c>
      <c r="J66" s="110"/>
      <c r="K66" s="131"/>
    </row>
    <row r="67" spans="2:11" ht="15" customHeight="1" x14ac:dyDescent="0.2">
      <c r="B67" s="656" t="s">
        <v>593</v>
      </c>
      <c r="C67" s="665"/>
      <c r="D67" s="420">
        <v>7.6048</v>
      </c>
      <c r="E67" s="180">
        <v>5.4320000000000004</v>
      </c>
      <c r="F67" s="269">
        <v>4.3456000000000001</v>
      </c>
      <c r="G67" s="269">
        <v>3.2591999999999999</v>
      </c>
      <c r="H67" s="269">
        <v>2.7160000000000002</v>
      </c>
      <c r="I67" s="369">
        <v>2.1728000000000001</v>
      </c>
      <c r="J67" s="110"/>
      <c r="K67" s="131"/>
    </row>
    <row r="68" spans="2:11" ht="15" customHeight="1" x14ac:dyDescent="0.2">
      <c r="B68" s="656" t="s">
        <v>558</v>
      </c>
      <c r="C68" s="665"/>
      <c r="D68" s="420">
        <v>7.6048</v>
      </c>
      <c r="E68" s="180">
        <v>5.4320000000000004</v>
      </c>
      <c r="F68" s="269">
        <v>4.3456000000000001</v>
      </c>
      <c r="G68" s="269">
        <v>3.2591999999999999</v>
      </c>
      <c r="H68" s="269">
        <v>2.7160000000000002</v>
      </c>
      <c r="I68" s="369">
        <v>2.1728000000000001</v>
      </c>
      <c r="J68" s="110"/>
      <c r="K68" s="131"/>
    </row>
    <row r="69" spans="2:11" ht="15" customHeight="1" x14ac:dyDescent="0.2">
      <c r="B69" s="656" t="s">
        <v>594</v>
      </c>
      <c r="C69" s="665"/>
      <c r="D69" s="420">
        <v>8.7024000000000026</v>
      </c>
      <c r="E69" s="180">
        <v>6.2160000000000011</v>
      </c>
      <c r="F69" s="269">
        <v>4.9728000000000012</v>
      </c>
      <c r="G69" s="269">
        <v>3.7296000000000009</v>
      </c>
      <c r="H69" s="269">
        <v>3.1080000000000005</v>
      </c>
      <c r="I69" s="369">
        <v>2.4864000000000006</v>
      </c>
      <c r="J69" s="110"/>
      <c r="K69" s="131"/>
    </row>
    <row r="70" spans="2:11" ht="15" customHeight="1" x14ac:dyDescent="0.2">
      <c r="B70" s="656" t="s">
        <v>595</v>
      </c>
      <c r="C70" s="665"/>
      <c r="D70" s="420">
        <v>8.7024000000000026</v>
      </c>
      <c r="E70" s="180">
        <v>6.2160000000000011</v>
      </c>
      <c r="F70" s="269">
        <v>4.9728000000000012</v>
      </c>
      <c r="G70" s="269">
        <v>3.7296000000000009</v>
      </c>
      <c r="H70" s="269">
        <v>3.1080000000000005</v>
      </c>
      <c r="I70" s="369">
        <v>2.4864000000000006</v>
      </c>
      <c r="J70" s="110"/>
      <c r="K70" s="131"/>
    </row>
    <row r="71" spans="2:11" ht="15" customHeight="1" x14ac:dyDescent="0.2">
      <c r="B71" s="656" t="s">
        <v>559</v>
      </c>
      <c r="C71" s="665"/>
      <c r="D71" s="420">
        <v>8.780800000000001</v>
      </c>
      <c r="E71" s="180">
        <v>6.2720000000000011</v>
      </c>
      <c r="F71" s="269">
        <v>5.0176000000000007</v>
      </c>
      <c r="G71" s="269">
        <v>3.7632000000000003</v>
      </c>
      <c r="H71" s="269">
        <v>3.1360000000000006</v>
      </c>
      <c r="I71" s="369">
        <v>2.5088000000000004</v>
      </c>
      <c r="J71" s="110"/>
      <c r="K71" s="131"/>
    </row>
    <row r="72" spans="2:11" ht="15" customHeight="1" x14ac:dyDescent="0.2">
      <c r="B72" s="656" t="s">
        <v>560</v>
      </c>
      <c r="C72" s="665"/>
      <c r="D72" s="420">
        <v>10.035200000000001</v>
      </c>
      <c r="E72" s="180">
        <v>7.168000000000001</v>
      </c>
      <c r="F72" s="269">
        <v>5.7344000000000008</v>
      </c>
      <c r="G72" s="269">
        <v>4.3008000000000006</v>
      </c>
      <c r="H72" s="269">
        <v>3.5840000000000005</v>
      </c>
      <c r="I72" s="369">
        <v>2.8672000000000004</v>
      </c>
      <c r="J72" s="110"/>
      <c r="K72" s="131"/>
    </row>
    <row r="73" spans="2:11" ht="15" customHeight="1" x14ac:dyDescent="0.2">
      <c r="B73" s="656" t="s">
        <v>561</v>
      </c>
      <c r="C73" s="665"/>
      <c r="D73" s="420">
        <v>16.777600000000003</v>
      </c>
      <c r="E73" s="180">
        <v>11.984000000000002</v>
      </c>
      <c r="F73" s="269">
        <v>9.5872000000000011</v>
      </c>
      <c r="G73" s="269">
        <v>7.1904000000000003</v>
      </c>
      <c r="H73" s="269">
        <v>5.9920000000000009</v>
      </c>
      <c r="I73" s="369">
        <v>4.7936000000000005</v>
      </c>
      <c r="J73" s="110"/>
      <c r="K73" s="131"/>
    </row>
    <row r="74" spans="2:11" ht="15" customHeight="1" x14ac:dyDescent="0.2">
      <c r="B74" s="656" t="s">
        <v>562</v>
      </c>
      <c r="C74" s="665"/>
      <c r="D74" s="420">
        <v>31.046399999999998</v>
      </c>
      <c r="E74" s="180">
        <v>22.176000000000002</v>
      </c>
      <c r="F74" s="269">
        <v>17.7408</v>
      </c>
      <c r="G74" s="269">
        <v>13.3056</v>
      </c>
      <c r="H74" s="269">
        <v>11.088000000000001</v>
      </c>
      <c r="I74" s="369">
        <v>8.8704000000000001</v>
      </c>
      <c r="J74" s="110"/>
      <c r="K74" s="131"/>
    </row>
    <row r="75" spans="2:11" ht="15" customHeight="1" x14ac:dyDescent="0.2">
      <c r="B75" s="656" t="s">
        <v>563</v>
      </c>
      <c r="C75" s="665"/>
      <c r="D75" s="420">
        <v>16.79</v>
      </c>
      <c r="E75" s="180">
        <v>11.99</v>
      </c>
      <c r="F75" s="269">
        <v>9.59</v>
      </c>
      <c r="G75" s="269">
        <v>7.19</v>
      </c>
      <c r="H75" s="269">
        <v>6</v>
      </c>
      <c r="I75" s="369">
        <v>4.8</v>
      </c>
      <c r="J75" s="110"/>
      <c r="K75" s="131"/>
    </row>
    <row r="76" spans="2:11" ht="15" customHeight="1" x14ac:dyDescent="0.2">
      <c r="B76" s="656" t="s">
        <v>564</v>
      </c>
      <c r="C76" s="665"/>
      <c r="D76" s="420">
        <v>19.991999999999997</v>
      </c>
      <c r="E76" s="180">
        <v>14.28</v>
      </c>
      <c r="F76" s="269">
        <v>11.423999999999999</v>
      </c>
      <c r="G76" s="269">
        <v>8.5679999999999996</v>
      </c>
      <c r="H76" s="269">
        <v>7.14</v>
      </c>
      <c r="I76" s="369">
        <v>5.7119999999999997</v>
      </c>
      <c r="J76" s="110"/>
      <c r="K76" s="131"/>
    </row>
    <row r="77" spans="2:11" ht="15" customHeight="1" x14ac:dyDescent="0.2">
      <c r="B77" s="656" t="s">
        <v>565</v>
      </c>
      <c r="C77" s="665"/>
      <c r="D77" s="420">
        <v>21.795200000000001</v>
      </c>
      <c r="E77" s="180">
        <v>15.568</v>
      </c>
      <c r="F77" s="269">
        <v>12.4544</v>
      </c>
      <c r="G77" s="269">
        <v>9.3407999999999998</v>
      </c>
      <c r="H77" s="269">
        <v>7.7839999999999998</v>
      </c>
      <c r="I77" s="369">
        <v>6.2271999999999998</v>
      </c>
      <c r="J77" s="110"/>
      <c r="K77" s="131"/>
    </row>
    <row r="78" spans="2:11" ht="15" customHeight="1" x14ac:dyDescent="0.2">
      <c r="B78" s="656" t="s">
        <v>566</v>
      </c>
      <c r="C78" s="665"/>
      <c r="D78" s="420">
        <v>27.6752</v>
      </c>
      <c r="E78" s="180">
        <v>19.768000000000001</v>
      </c>
      <c r="F78" s="269">
        <v>15.814400000000001</v>
      </c>
      <c r="G78" s="269">
        <v>11.860800000000001</v>
      </c>
      <c r="H78" s="269">
        <v>9.8840000000000003</v>
      </c>
      <c r="I78" s="369">
        <v>7.9072000000000005</v>
      </c>
      <c r="J78" s="110"/>
      <c r="K78" s="131"/>
    </row>
    <row r="79" spans="2:11" ht="15" customHeight="1" x14ac:dyDescent="0.2">
      <c r="B79" s="656" t="s">
        <v>567</v>
      </c>
      <c r="C79" s="665"/>
      <c r="D79" s="420">
        <v>34.020000000000003</v>
      </c>
      <c r="E79" s="180">
        <v>24.3</v>
      </c>
      <c r="F79" s="269">
        <v>19.440000000000001</v>
      </c>
      <c r="G79" s="269">
        <v>14.58</v>
      </c>
      <c r="H79" s="269">
        <v>12.15</v>
      </c>
      <c r="I79" s="369">
        <v>9.7200000000000006</v>
      </c>
      <c r="J79" s="110"/>
      <c r="K79" s="131"/>
    </row>
    <row r="80" spans="2:11" ht="15" customHeight="1" x14ac:dyDescent="0.2">
      <c r="B80" s="656" t="s">
        <v>568</v>
      </c>
      <c r="C80" s="665"/>
      <c r="D80" s="420">
        <v>34.020000000000003</v>
      </c>
      <c r="E80" s="180">
        <v>24.3</v>
      </c>
      <c r="F80" s="269">
        <v>19.440000000000001</v>
      </c>
      <c r="G80" s="269">
        <v>14.58</v>
      </c>
      <c r="H80" s="269">
        <v>12.15</v>
      </c>
      <c r="I80" s="369">
        <v>9.7200000000000006</v>
      </c>
      <c r="J80" s="110"/>
      <c r="K80" s="131"/>
    </row>
    <row r="81" spans="2:11" ht="15" customHeight="1" x14ac:dyDescent="0.2">
      <c r="B81" s="656" t="s">
        <v>569</v>
      </c>
      <c r="C81" s="665"/>
      <c r="D81" s="420">
        <v>37.799999999999997</v>
      </c>
      <c r="E81" s="180">
        <v>27</v>
      </c>
      <c r="F81" s="269">
        <v>21.6</v>
      </c>
      <c r="G81" s="269">
        <v>16.2</v>
      </c>
      <c r="H81" s="269">
        <v>13.5</v>
      </c>
      <c r="I81" s="369">
        <v>10.8</v>
      </c>
      <c r="J81" s="110"/>
      <c r="K81" s="131"/>
    </row>
    <row r="82" spans="2:11" ht="15" customHeight="1" x14ac:dyDescent="0.2">
      <c r="B82" s="656" t="s">
        <v>570</v>
      </c>
      <c r="C82" s="665"/>
      <c r="D82" s="420">
        <v>40.07</v>
      </c>
      <c r="E82" s="180">
        <v>28.62</v>
      </c>
      <c r="F82" s="269">
        <v>22.9</v>
      </c>
      <c r="G82" s="269">
        <v>17.170000000000002</v>
      </c>
      <c r="H82" s="269">
        <v>14.31</v>
      </c>
      <c r="I82" s="369">
        <v>11.45</v>
      </c>
      <c r="J82" s="110"/>
      <c r="K82" s="131"/>
    </row>
    <row r="83" spans="2:11" ht="15" customHeight="1" x14ac:dyDescent="0.2">
      <c r="B83" s="656" t="s">
        <v>571</v>
      </c>
      <c r="C83" s="665"/>
      <c r="D83" s="420">
        <v>56.7</v>
      </c>
      <c r="E83" s="180">
        <v>40.5</v>
      </c>
      <c r="F83" s="269">
        <v>32.4</v>
      </c>
      <c r="G83" s="269">
        <v>24.3</v>
      </c>
      <c r="H83" s="269">
        <v>20.25</v>
      </c>
      <c r="I83" s="369">
        <v>16.2</v>
      </c>
      <c r="J83" s="110"/>
      <c r="K83" s="131"/>
    </row>
    <row r="84" spans="2:11" ht="15" customHeight="1" x14ac:dyDescent="0.2">
      <c r="B84" s="656" t="s">
        <v>572</v>
      </c>
      <c r="C84" s="665"/>
      <c r="D84" s="420">
        <v>54.488000000000007</v>
      </c>
      <c r="E84" s="180">
        <v>38.92</v>
      </c>
      <c r="F84" s="269">
        <v>31.136000000000003</v>
      </c>
      <c r="G84" s="269">
        <v>23.352000000000004</v>
      </c>
      <c r="H84" s="269">
        <v>19.46</v>
      </c>
      <c r="I84" s="369">
        <v>15.568000000000001</v>
      </c>
      <c r="J84" s="110"/>
      <c r="K84" s="131"/>
    </row>
    <row r="85" spans="2:11" ht="15" customHeight="1" x14ac:dyDescent="0.2">
      <c r="B85" s="656" t="s">
        <v>596</v>
      </c>
      <c r="C85" s="665"/>
      <c r="D85" s="420">
        <v>96.432000000000016</v>
      </c>
      <c r="E85" s="180">
        <v>68.88000000000001</v>
      </c>
      <c r="F85" s="269">
        <v>55.104000000000006</v>
      </c>
      <c r="G85" s="269">
        <v>41.328000000000003</v>
      </c>
      <c r="H85" s="269">
        <v>34.440000000000005</v>
      </c>
      <c r="I85" s="369">
        <v>27.552000000000003</v>
      </c>
      <c r="J85" s="110"/>
      <c r="K85" s="131"/>
    </row>
    <row r="86" spans="2:11" ht="15" customHeight="1" x14ac:dyDescent="0.2">
      <c r="B86" s="656" t="s">
        <v>573</v>
      </c>
      <c r="C86" s="665"/>
      <c r="D86" s="420">
        <v>98.156800000000004</v>
      </c>
      <c r="E86" s="180">
        <v>70.112000000000009</v>
      </c>
      <c r="F86" s="269">
        <v>56.089600000000004</v>
      </c>
      <c r="G86" s="269">
        <v>42.0672</v>
      </c>
      <c r="H86" s="269">
        <v>35.056000000000004</v>
      </c>
      <c r="I86" s="369">
        <v>28.044800000000002</v>
      </c>
      <c r="J86" s="110"/>
      <c r="K86" s="131"/>
    </row>
    <row r="87" spans="2:11" ht="15" customHeight="1" x14ac:dyDescent="0.2">
      <c r="B87" s="656" t="s">
        <v>574</v>
      </c>
      <c r="C87" s="665"/>
      <c r="D87" s="420">
        <v>217.95200000000003</v>
      </c>
      <c r="E87" s="180">
        <v>155.68</v>
      </c>
      <c r="F87" s="269">
        <v>124.54400000000001</v>
      </c>
      <c r="G87" s="269">
        <v>93.408000000000015</v>
      </c>
      <c r="H87" s="269">
        <v>77.84</v>
      </c>
      <c r="I87" s="369">
        <v>62.272000000000006</v>
      </c>
      <c r="J87" s="110"/>
      <c r="K87" s="131"/>
    </row>
    <row r="88" spans="2:11" ht="15" customHeight="1" x14ac:dyDescent="0.2">
      <c r="B88" s="656" t="s">
        <v>575</v>
      </c>
      <c r="C88" s="665"/>
      <c r="D88" s="420">
        <v>217.95200000000003</v>
      </c>
      <c r="E88" s="180">
        <v>155.68</v>
      </c>
      <c r="F88" s="269">
        <v>124.54400000000001</v>
      </c>
      <c r="G88" s="269">
        <v>93.408000000000015</v>
      </c>
      <c r="H88" s="269">
        <v>77.84</v>
      </c>
      <c r="I88" s="369">
        <v>62.272000000000006</v>
      </c>
      <c r="J88" s="110"/>
      <c r="K88" s="131"/>
    </row>
    <row r="89" spans="2:11" ht="15" customHeight="1" thickBot="1" x14ac:dyDescent="0.25">
      <c r="B89" s="670" t="s">
        <v>576</v>
      </c>
      <c r="C89" s="671"/>
      <c r="D89" s="420">
        <v>272.44</v>
      </c>
      <c r="E89" s="180">
        <v>194.60000000000002</v>
      </c>
      <c r="F89" s="269">
        <v>155.68</v>
      </c>
      <c r="G89" s="269">
        <v>116.76</v>
      </c>
      <c r="H89" s="269">
        <v>97.300000000000011</v>
      </c>
      <c r="I89" s="369">
        <v>77.84</v>
      </c>
      <c r="J89" s="110"/>
      <c r="K89" s="131"/>
    </row>
    <row r="90" spans="2:11" ht="25.5" customHeight="1" thickBot="1" x14ac:dyDescent="0.25">
      <c r="B90" s="672" t="s">
        <v>432</v>
      </c>
      <c r="C90" s="673"/>
      <c r="D90" s="663"/>
      <c r="E90" s="663"/>
      <c r="F90" s="663"/>
      <c r="G90" s="663"/>
      <c r="H90" s="663"/>
      <c r="I90" s="663"/>
      <c r="J90" s="663"/>
      <c r="K90" s="664"/>
    </row>
    <row r="91" spans="2:11" ht="15" customHeight="1" x14ac:dyDescent="0.2">
      <c r="B91" s="666" t="s">
        <v>597</v>
      </c>
      <c r="C91" s="667"/>
      <c r="D91" s="419">
        <v>81.536000000000016</v>
      </c>
      <c r="E91" s="239">
        <v>58.240000000000009</v>
      </c>
      <c r="F91" s="292">
        <v>46.592000000000006</v>
      </c>
      <c r="G91" s="292">
        <v>34.944000000000003</v>
      </c>
      <c r="H91" s="292">
        <v>29.120000000000005</v>
      </c>
      <c r="I91" s="357">
        <v>23.296000000000003</v>
      </c>
      <c r="J91" s="109"/>
      <c r="K91" s="130"/>
    </row>
    <row r="92" spans="2:11" ht="15" customHeight="1" x14ac:dyDescent="0.2">
      <c r="B92" s="658" t="s">
        <v>598</v>
      </c>
      <c r="C92" s="659"/>
      <c r="D92" s="420">
        <v>84.28</v>
      </c>
      <c r="E92" s="180">
        <v>60.2</v>
      </c>
      <c r="F92" s="269">
        <v>48.160000000000004</v>
      </c>
      <c r="G92" s="269">
        <v>36.120000000000005</v>
      </c>
      <c r="H92" s="269">
        <v>30.1</v>
      </c>
      <c r="I92" s="369">
        <v>24.080000000000002</v>
      </c>
      <c r="J92" s="110"/>
      <c r="K92" s="131"/>
    </row>
    <row r="93" spans="2:11" ht="15" customHeight="1" x14ac:dyDescent="0.2">
      <c r="B93" s="658" t="s">
        <v>599</v>
      </c>
      <c r="C93" s="659"/>
      <c r="D93" s="420">
        <v>116.73760000000003</v>
      </c>
      <c r="E93" s="180">
        <v>83.384000000000015</v>
      </c>
      <c r="F93" s="269">
        <v>66.707200000000014</v>
      </c>
      <c r="G93" s="269">
        <v>50.030400000000014</v>
      </c>
      <c r="H93" s="269">
        <v>41.692000000000007</v>
      </c>
      <c r="I93" s="369">
        <v>33.353600000000007</v>
      </c>
      <c r="J93" s="110"/>
      <c r="K93" s="131"/>
    </row>
    <row r="94" spans="2:11" ht="15" customHeight="1" x14ac:dyDescent="0.2">
      <c r="B94" s="658" t="s">
        <v>511</v>
      </c>
      <c r="C94" s="659"/>
      <c r="D94" s="420">
        <v>45.472000000000001</v>
      </c>
      <c r="E94" s="180">
        <v>32.480000000000004</v>
      </c>
      <c r="F94" s="269">
        <v>25.984000000000002</v>
      </c>
      <c r="G94" s="269">
        <v>19.488</v>
      </c>
      <c r="H94" s="269">
        <v>16.240000000000002</v>
      </c>
      <c r="I94" s="369">
        <v>12.992000000000001</v>
      </c>
      <c r="J94" s="110"/>
      <c r="K94" s="131"/>
    </row>
    <row r="95" spans="2:11" ht="15" customHeight="1" x14ac:dyDescent="0.2">
      <c r="B95" s="658" t="s">
        <v>512</v>
      </c>
      <c r="C95" s="659"/>
      <c r="D95" s="420">
        <v>104.42880000000001</v>
      </c>
      <c r="E95" s="180">
        <v>74.592000000000013</v>
      </c>
      <c r="F95" s="269">
        <v>59.673600000000008</v>
      </c>
      <c r="G95" s="269">
        <v>44.755200000000002</v>
      </c>
      <c r="H95" s="269">
        <v>37.296000000000006</v>
      </c>
      <c r="I95" s="369">
        <v>29.836800000000004</v>
      </c>
      <c r="J95" s="110"/>
      <c r="K95" s="131"/>
    </row>
    <row r="96" spans="2:11" ht="15" customHeight="1" x14ac:dyDescent="0.2">
      <c r="B96" s="658" t="s">
        <v>513</v>
      </c>
      <c r="C96" s="659"/>
      <c r="D96" s="420">
        <v>104.42880000000001</v>
      </c>
      <c r="E96" s="180">
        <v>74.592000000000013</v>
      </c>
      <c r="F96" s="269">
        <v>59.673600000000008</v>
      </c>
      <c r="G96" s="269">
        <v>44.755200000000002</v>
      </c>
      <c r="H96" s="269">
        <v>37.296000000000006</v>
      </c>
      <c r="I96" s="369">
        <v>29.836800000000004</v>
      </c>
      <c r="J96" s="110"/>
      <c r="K96" s="131"/>
    </row>
    <row r="97" spans="2:11" ht="15" customHeight="1" x14ac:dyDescent="0.2">
      <c r="B97" s="658" t="s">
        <v>600</v>
      </c>
      <c r="C97" s="659"/>
      <c r="D97" s="420">
        <v>58.408000000000008</v>
      </c>
      <c r="E97" s="180">
        <v>41.720000000000006</v>
      </c>
      <c r="F97" s="269">
        <v>33.376000000000005</v>
      </c>
      <c r="G97" s="269">
        <v>25.032000000000004</v>
      </c>
      <c r="H97" s="269">
        <v>20.860000000000003</v>
      </c>
      <c r="I97" s="369">
        <v>16.688000000000002</v>
      </c>
      <c r="J97" s="110"/>
      <c r="K97" s="131"/>
    </row>
    <row r="98" spans="2:11" ht="15" customHeight="1" x14ac:dyDescent="0.2">
      <c r="B98" s="658" t="s">
        <v>514</v>
      </c>
      <c r="C98" s="659"/>
      <c r="D98" s="420">
        <v>81.536000000000016</v>
      </c>
      <c r="E98" s="180">
        <v>58.240000000000009</v>
      </c>
      <c r="F98" s="269">
        <v>46.592000000000006</v>
      </c>
      <c r="G98" s="269">
        <v>34.944000000000003</v>
      </c>
      <c r="H98" s="269">
        <v>29.120000000000005</v>
      </c>
      <c r="I98" s="369">
        <v>23.296000000000003</v>
      </c>
      <c r="J98" s="110"/>
      <c r="K98" s="131"/>
    </row>
    <row r="99" spans="2:11" ht="15" customHeight="1" x14ac:dyDescent="0.2">
      <c r="B99" s="658" t="s">
        <v>515</v>
      </c>
      <c r="C99" s="659"/>
      <c r="D99" s="420">
        <v>110.54400000000001</v>
      </c>
      <c r="E99" s="180">
        <v>78.960000000000008</v>
      </c>
      <c r="F99" s="269">
        <v>63.168000000000006</v>
      </c>
      <c r="G99" s="269">
        <v>47.376000000000005</v>
      </c>
      <c r="H99" s="269">
        <v>39.480000000000004</v>
      </c>
      <c r="I99" s="369">
        <v>31.584000000000003</v>
      </c>
      <c r="J99" s="110"/>
      <c r="K99" s="131"/>
    </row>
    <row r="100" spans="2:11" ht="15" customHeight="1" thickBot="1" x14ac:dyDescent="0.25">
      <c r="B100" s="660" t="s">
        <v>516</v>
      </c>
      <c r="C100" s="661"/>
      <c r="D100" s="420">
        <v>114.07200000000002</v>
      </c>
      <c r="E100" s="180">
        <v>81.480000000000018</v>
      </c>
      <c r="F100" s="269">
        <v>65.184000000000012</v>
      </c>
      <c r="G100" s="269">
        <v>48.888000000000005</v>
      </c>
      <c r="H100" s="269">
        <v>40.740000000000009</v>
      </c>
      <c r="I100" s="369">
        <v>32.592000000000006</v>
      </c>
      <c r="J100" s="110"/>
      <c r="K100" s="131"/>
    </row>
    <row r="101" spans="2:11" ht="25.5" customHeight="1" thickBot="1" x14ac:dyDescent="0.25">
      <c r="B101" s="668" t="s">
        <v>172</v>
      </c>
      <c r="C101" s="669"/>
      <c r="D101" s="663"/>
      <c r="E101" s="663"/>
      <c r="F101" s="663"/>
      <c r="G101" s="663"/>
      <c r="H101" s="663"/>
      <c r="I101" s="663"/>
      <c r="J101" s="663"/>
      <c r="K101" s="664"/>
    </row>
    <row r="102" spans="2:11" ht="15" customHeight="1" x14ac:dyDescent="0.2">
      <c r="B102" s="666" t="s">
        <v>517</v>
      </c>
      <c r="C102" s="667"/>
      <c r="D102" s="421">
        <v>5.31</v>
      </c>
      <c r="E102" s="246">
        <v>3.8</v>
      </c>
      <c r="F102" s="422">
        <v>3.04</v>
      </c>
      <c r="G102" s="422">
        <v>2.2799999999999998</v>
      </c>
      <c r="H102" s="422">
        <v>1.9</v>
      </c>
      <c r="I102" s="423">
        <v>1.52</v>
      </c>
      <c r="J102" s="405"/>
      <c r="K102" s="130"/>
    </row>
    <row r="103" spans="2:11" ht="15" customHeight="1" x14ac:dyDescent="0.2">
      <c r="B103" s="658" t="s">
        <v>519</v>
      </c>
      <c r="C103" s="659"/>
      <c r="D103" s="420">
        <v>6.2720000000000011</v>
      </c>
      <c r="E103" s="180">
        <v>4.4800000000000004</v>
      </c>
      <c r="F103" s="269">
        <v>3.5840000000000005</v>
      </c>
      <c r="G103" s="269">
        <v>2.6880000000000006</v>
      </c>
      <c r="H103" s="269">
        <v>2.2400000000000002</v>
      </c>
      <c r="I103" s="369">
        <v>1.7920000000000003</v>
      </c>
      <c r="J103" s="406"/>
      <c r="K103" s="131"/>
    </row>
    <row r="104" spans="2:11" ht="15" customHeight="1" x14ac:dyDescent="0.2">
      <c r="B104" s="658" t="s">
        <v>520</v>
      </c>
      <c r="C104" s="659"/>
      <c r="D104" s="420">
        <v>9.16</v>
      </c>
      <c r="E104" s="180">
        <v>6.55</v>
      </c>
      <c r="F104" s="269">
        <v>5.24</v>
      </c>
      <c r="G104" s="269">
        <v>3.93</v>
      </c>
      <c r="H104" s="269">
        <v>3.28</v>
      </c>
      <c r="I104" s="369">
        <v>2.62</v>
      </c>
      <c r="J104" s="406"/>
      <c r="K104" s="131"/>
    </row>
    <row r="105" spans="2:11" ht="15" customHeight="1" thickBot="1" x14ac:dyDescent="0.25">
      <c r="B105" s="660" t="s">
        <v>518</v>
      </c>
      <c r="C105" s="661"/>
      <c r="D105" s="424">
        <v>11.09</v>
      </c>
      <c r="E105" s="242">
        <v>7.92</v>
      </c>
      <c r="F105" s="307">
        <v>6.34</v>
      </c>
      <c r="G105" s="307">
        <v>4.75</v>
      </c>
      <c r="H105" s="307">
        <v>3.96</v>
      </c>
      <c r="I105" s="370">
        <v>3.17</v>
      </c>
      <c r="J105" s="407"/>
      <c r="K105" s="135"/>
    </row>
  </sheetData>
  <mergeCells count="109">
    <mergeCell ref="B52:C52"/>
    <mergeCell ref="B54:C54"/>
    <mergeCell ref="B55:C55"/>
    <mergeCell ref="B53:C53"/>
    <mergeCell ref="B91:C91"/>
    <mergeCell ref="B86:C86"/>
    <mergeCell ref="B87:C87"/>
    <mergeCell ref="B88:C88"/>
    <mergeCell ref="B89:C89"/>
    <mergeCell ref="B82:C82"/>
    <mergeCell ref="B83:C83"/>
    <mergeCell ref="B84:C84"/>
    <mergeCell ref="B85:C85"/>
    <mergeCell ref="B90:K90"/>
    <mergeCell ref="B76:C76"/>
    <mergeCell ref="B77:C77"/>
    <mergeCell ref="B78:C78"/>
    <mergeCell ref="B79:C79"/>
    <mergeCell ref="B80:C80"/>
    <mergeCell ref="B81:C81"/>
    <mergeCell ref="B72:C72"/>
    <mergeCell ref="B73:C73"/>
    <mergeCell ref="B39:C39"/>
    <mergeCell ref="B40:C40"/>
    <mergeCell ref="B43:C43"/>
    <mergeCell ref="B44:C44"/>
    <mergeCell ref="B45:C45"/>
    <mergeCell ref="B46:C46"/>
    <mergeCell ref="B41:C41"/>
    <mergeCell ref="B42:C42"/>
    <mergeCell ref="B51:C51"/>
    <mergeCell ref="B104:C104"/>
    <mergeCell ref="B102:C102"/>
    <mergeCell ref="B101:K101"/>
    <mergeCell ref="B13:C13"/>
    <mergeCell ref="B14:C14"/>
    <mergeCell ref="B15:C15"/>
    <mergeCell ref="B16:C16"/>
    <mergeCell ref="B17:C17"/>
    <mergeCell ref="B105:C105"/>
    <mergeCell ref="B95:C95"/>
    <mergeCell ref="B96:C96"/>
    <mergeCell ref="B97:C97"/>
    <mergeCell ref="B98:C98"/>
    <mergeCell ref="B93:C93"/>
    <mergeCell ref="B94:C94"/>
    <mergeCell ref="B99:C99"/>
    <mergeCell ref="B47:C47"/>
    <mergeCell ref="B48:C48"/>
    <mergeCell ref="B49:C49"/>
    <mergeCell ref="B50:C50"/>
    <mergeCell ref="B32:C32"/>
    <mergeCell ref="B33:C33"/>
    <mergeCell ref="B37:C37"/>
    <mergeCell ref="B38:C38"/>
    <mergeCell ref="B103:C103"/>
    <mergeCell ref="B92:C92"/>
    <mergeCell ref="B100:C100"/>
    <mergeCell ref="B56:K56"/>
    <mergeCell ref="B66:C66"/>
    <mergeCell ref="B67:C67"/>
    <mergeCell ref="B68:C68"/>
    <mergeCell ref="B69:C69"/>
    <mergeCell ref="B57:C57"/>
    <mergeCell ref="B58:C58"/>
    <mergeCell ref="B74:C74"/>
    <mergeCell ref="B75:C75"/>
    <mergeCell ref="B62:C62"/>
    <mergeCell ref="B63:C63"/>
    <mergeCell ref="B64:C64"/>
    <mergeCell ref="B65:C65"/>
    <mergeCell ref="B70:C70"/>
    <mergeCell ref="B71:C71"/>
    <mergeCell ref="B60:C60"/>
    <mergeCell ref="B61:C61"/>
    <mergeCell ref="B59:C59"/>
    <mergeCell ref="B18:C18"/>
    <mergeCell ref="B19:C19"/>
    <mergeCell ref="B20:C20"/>
    <mergeCell ref="B21:C21"/>
    <mergeCell ref="B36:C36"/>
    <mergeCell ref="B34:C34"/>
    <mergeCell ref="B35:C35"/>
    <mergeCell ref="B24:C24"/>
    <mergeCell ref="B25:C25"/>
    <mergeCell ref="B26:C26"/>
    <mergeCell ref="B27:C27"/>
    <mergeCell ref="B28:C28"/>
    <mergeCell ref="B29:C29"/>
    <mergeCell ref="B30:C30"/>
    <mergeCell ref="B31:C31"/>
    <mergeCell ref="B22:C22"/>
    <mergeCell ref="B23:C23"/>
    <mergeCell ref="B12:K12"/>
    <mergeCell ref="B7:C7"/>
    <mergeCell ref="D7:K7"/>
    <mergeCell ref="B9:K9"/>
    <mergeCell ref="J10:J11"/>
    <mergeCell ref="K10:K11"/>
    <mergeCell ref="B10:C11"/>
    <mergeCell ref="D10:D11"/>
    <mergeCell ref="B2:C6"/>
    <mergeCell ref="D2:K2"/>
    <mergeCell ref="D3:K3"/>
    <mergeCell ref="D4:K4"/>
    <mergeCell ref="D5:H5"/>
    <mergeCell ref="I5:K5"/>
    <mergeCell ref="D6:H6"/>
    <mergeCell ref="I6:K6"/>
  </mergeCells>
  <hyperlinks>
    <hyperlink ref="I6" r:id="rId1"/>
  </hyperlinks>
  <pageMargins left="0.7" right="0.7" top="0.75" bottom="0.75" header="0.3" footer="0.3"/>
  <pageSetup paperSize="9" scale="76" fitToHeight="0" orientation="landscape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45"/>
  <sheetViews>
    <sheetView workbookViewId="0"/>
  </sheetViews>
  <sheetFormatPr defaultRowHeight="12.75" x14ac:dyDescent="0.2"/>
  <cols>
    <col min="1" max="1" width="0.42578125" style="359" customWidth="1"/>
    <col min="2" max="2" width="23.7109375" style="359" customWidth="1"/>
    <col min="3" max="3" width="31" style="359" customWidth="1"/>
    <col min="4" max="9" width="9.140625" style="359" customWidth="1"/>
    <col min="10" max="11" width="6.42578125" style="359" customWidth="1"/>
    <col min="12" max="12" width="0.28515625" style="359" customWidth="1"/>
    <col min="13" max="13" width="0" style="359" hidden="1" customWidth="1"/>
    <col min="14" max="17" width="12" style="359" customWidth="1"/>
    <col min="18" max="246" width="9.140625" style="359" customWidth="1"/>
    <col min="247" max="16384" width="9.140625" style="359"/>
  </cols>
  <sheetData>
    <row r="1" spans="1:248" s="12" customFormat="1" ht="2.25" customHeight="1" thickBot="1" x14ac:dyDescent="0.25">
      <c r="B1" s="26"/>
      <c r="C1" s="26"/>
      <c r="D1" s="30"/>
      <c r="E1" s="29"/>
      <c r="F1" s="29"/>
      <c r="G1" s="29"/>
      <c r="H1" s="29"/>
      <c r="I1" s="29"/>
      <c r="J1" s="19"/>
      <c r="K1" s="19"/>
      <c r="L1" s="19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</row>
    <row r="2" spans="1:248" s="60" customFormat="1" ht="18" customHeight="1" x14ac:dyDescent="0.2">
      <c r="B2" s="510"/>
      <c r="C2" s="511"/>
      <c r="D2" s="524" t="s">
        <v>187</v>
      </c>
      <c r="E2" s="524"/>
      <c r="F2" s="524"/>
      <c r="G2" s="524"/>
      <c r="H2" s="524"/>
      <c r="I2" s="524"/>
      <c r="J2" s="524"/>
      <c r="K2" s="525"/>
      <c r="L2" s="20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</row>
    <row r="3" spans="1:248" s="60" customFormat="1" x14ac:dyDescent="0.2">
      <c r="B3" s="512"/>
      <c r="C3" s="513"/>
      <c r="D3" s="516" t="s">
        <v>188</v>
      </c>
      <c r="E3" s="516"/>
      <c r="F3" s="516"/>
      <c r="G3" s="516"/>
      <c r="H3" s="516"/>
      <c r="I3" s="516"/>
      <c r="J3" s="516"/>
      <c r="K3" s="517"/>
      <c r="L3" s="2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</row>
    <row r="4" spans="1:248" s="60" customFormat="1" x14ac:dyDescent="0.2">
      <c r="B4" s="512"/>
      <c r="C4" s="513"/>
      <c r="D4" s="526" t="s">
        <v>186</v>
      </c>
      <c r="E4" s="526"/>
      <c r="F4" s="526"/>
      <c r="G4" s="526"/>
      <c r="H4" s="526"/>
      <c r="I4" s="526"/>
      <c r="J4" s="526"/>
      <c r="K4" s="527"/>
      <c r="L4" s="22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</row>
    <row r="5" spans="1:248" s="60" customFormat="1" x14ac:dyDescent="0.2">
      <c r="B5" s="512"/>
      <c r="C5" s="513"/>
      <c r="D5" s="522" t="s">
        <v>176</v>
      </c>
      <c r="E5" s="522"/>
      <c r="F5" s="522"/>
      <c r="G5" s="522"/>
      <c r="H5" s="522"/>
      <c r="I5" s="518" t="s">
        <v>173</v>
      </c>
      <c r="J5" s="518"/>
      <c r="K5" s="519"/>
      <c r="L5" s="23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</row>
    <row r="6" spans="1:248" s="60" customFormat="1" x14ac:dyDescent="0.2">
      <c r="B6" s="512"/>
      <c r="C6" s="513"/>
      <c r="D6" s="523" t="s">
        <v>178</v>
      </c>
      <c r="E6" s="523"/>
      <c r="F6" s="523"/>
      <c r="G6" s="523"/>
      <c r="H6" s="523"/>
      <c r="I6" s="518" t="s">
        <v>177</v>
      </c>
      <c r="J6" s="520"/>
      <c r="K6" s="521"/>
      <c r="L6" s="19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</row>
    <row r="7" spans="1:248" s="60" customFormat="1" x14ac:dyDescent="0.2">
      <c r="B7" s="514">
        <v>45689</v>
      </c>
      <c r="C7" s="515"/>
      <c r="D7" s="516" t="s">
        <v>189</v>
      </c>
      <c r="E7" s="516"/>
      <c r="F7" s="516"/>
      <c r="G7" s="516"/>
      <c r="H7" s="516"/>
      <c r="I7" s="516"/>
      <c r="J7" s="516"/>
      <c r="K7" s="517"/>
      <c r="L7" s="2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</row>
    <row r="8" spans="1:248" s="60" customFormat="1" ht="3.75" customHeight="1" thickBot="1" x14ac:dyDescent="0.25">
      <c r="B8" s="32"/>
      <c r="C8" s="34"/>
      <c r="D8" s="31"/>
      <c r="E8" s="17"/>
      <c r="F8" s="17"/>
      <c r="G8" s="17"/>
      <c r="H8" s="17"/>
      <c r="I8" s="17"/>
      <c r="J8" s="16"/>
      <c r="K8" s="18"/>
      <c r="L8" s="3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</row>
    <row r="9" spans="1:248" s="15" customFormat="1" ht="41.25" customHeight="1" thickBot="1" x14ac:dyDescent="0.25">
      <c r="B9" s="441" t="s">
        <v>439</v>
      </c>
      <c r="C9" s="442"/>
      <c r="D9" s="442"/>
      <c r="E9" s="442"/>
      <c r="F9" s="442"/>
      <c r="G9" s="442"/>
      <c r="H9" s="442"/>
      <c r="I9" s="442"/>
      <c r="J9" s="442"/>
      <c r="K9" s="443"/>
      <c r="L9" s="2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</row>
    <row r="10" spans="1:248" s="15" customFormat="1" ht="22.5" customHeight="1" x14ac:dyDescent="0.2">
      <c r="B10" s="650" t="s">
        <v>153</v>
      </c>
      <c r="C10" s="651"/>
      <c r="D10" s="677"/>
      <c r="E10" s="62" t="s">
        <v>14</v>
      </c>
      <c r="F10" s="63" t="s">
        <v>15</v>
      </c>
      <c r="G10" s="63" t="s">
        <v>16</v>
      </c>
      <c r="H10" s="63" t="s">
        <v>17</v>
      </c>
      <c r="I10" s="63" t="s">
        <v>18</v>
      </c>
      <c r="J10" s="460" t="s">
        <v>174</v>
      </c>
      <c r="K10" s="452" t="s">
        <v>175</v>
      </c>
      <c r="L10" s="25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</row>
    <row r="11" spans="1:248" s="15" customFormat="1" ht="43.5" customHeight="1" thickBot="1" x14ac:dyDescent="0.25">
      <c r="B11" s="652"/>
      <c r="C11" s="653"/>
      <c r="D11" s="678"/>
      <c r="E11" s="65" t="s">
        <v>19</v>
      </c>
      <c r="F11" s="66" t="s">
        <v>423</v>
      </c>
      <c r="G11" s="66" t="s">
        <v>424</v>
      </c>
      <c r="H11" s="66" t="s">
        <v>425</v>
      </c>
      <c r="I11" s="66" t="s">
        <v>426</v>
      </c>
      <c r="J11" s="461"/>
      <c r="K11" s="453"/>
      <c r="L11" s="25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</row>
    <row r="12" spans="1:248" customFormat="1" ht="25.5" customHeight="1" thickBot="1" x14ac:dyDescent="0.25">
      <c r="A12" s="1"/>
      <c r="B12" s="625" t="s">
        <v>422</v>
      </c>
      <c r="C12" s="612"/>
      <c r="D12" s="612"/>
      <c r="E12" s="612"/>
      <c r="F12" s="612"/>
      <c r="G12" s="612"/>
      <c r="H12" s="612"/>
      <c r="I12" s="612"/>
      <c r="J12" s="612"/>
      <c r="K12" s="626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</row>
    <row r="13" spans="1:248" ht="15" customHeight="1" x14ac:dyDescent="0.2">
      <c r="B13" s="679" t="s">
        <v>601</v>
      </c>
      <c r="C13" s="680"/>
      <c r="D13" s="681"/>
      <c r="E13" s="416">
        <v>3.8</v>
      </c>
      <c r="F13" s="387">
        <v>3.04</v>
      </c>
      <c r="G13" s="387">
        <v>2.2800000000000002</v>
      </c>
      <c r="H13" s="387">
        <v>1.9</v>
      </c>
      <c r="I13" s="388">
        <v>1.52</v>
      </c>
      <c r="J13" s="361"/>
      <c r="K13" s="362"/>
    </row>
    <row r="14" spans="1:248" ht="15" customHeight="1" x14ac:dyDescent="0.2">
      <c r="B14" s="674" t="s">
        <v>602</v>
      </c>
      <c r="C14" s="675"/>
      <c r="D14" s="676"/>
      <c r="E14" s="417">
        <v>3.85</v>
      </c>
      <c r="F14" s="389">
        <v>3.08</v>
      </c>
      <c r="G14" s="389">
        <v>2.31</v>
      </c>
      <c r="H14" s="389">
        <v>1.925</v>
      </c>
      <c r="I14" s="390">
        <v>1.54</v>
      </c>
      <c r="J14" s="363"/>
      <c r="K14" s="364"/>
    </row>
    <row r="15" spans="1:248" ht="15" customHeight="1" x14ac:dyDescent="0.2">
      <c r="B15" s="674" t="s">
        <v>603</v>
      </c>
      <c r="C15" s="675"/>
      <c r="D15" s="676"/>
      <c r="E15" s="417">
        <v>4.3499999999999996</v>
      </c>
      <c r="F15" s="389">
        <v>3.48</v>
      </c>
      <c r="G15" s="389">
        <v>2.61</v>
      </c>
      <c r="H15" s="389">
        <v>2.1749999999999998</v>
      </c>
      <c r="I15" s="390">
        <v>1.74</v>
      </c>
      <c r="J15" s="363"/>
      <c r="K15" s="364"/>
    </row>
    <row r="16" spans="1:248" ht="15" customHeight="1" x14ac:dyDescent="0.2">
      <c r="B16" s="674" t="s">
        <v>604</v>
      </c>
      <c r="C16" s="675"/>
      <c r="D16" s="676"/>
      <c r="E16" s="417">
        <v>7.3</v>
      </c>
      <c r="F16" s="389">
        <v>5.84</v>
      </c>
      <c r="G16" s="389">
        <v>4.38</v>
      </c>
      <c r="H16" s="389">
        <v>3.65</v>
      </c>
      <c r="I16" s="390">
        <v>2.92</v>
      </c>
      <c r="J16" s="363"/>
      <c r="K16" s="364"/>
    </row>
    <row r="17" spans="2:11" ht="15" customHeight="1" x14ac:dyDescent="0.2">
      <c r="B17" s="674" t="s">
        <v>605</v>
      </c>
      <c r="C17" s="675"/>
      <c r="D17" s="676"/>
      <c r="E17" s="417">
        <v>9</v>
      </c>
      <c r="F17" s="389">
        <v>7.2</v>
      </c>
      <c r="G17" s="389">
        <v>5.4</v>
      </c>
      <c r="H17" s="389">
        <v>4.5</v>
      </c>
      <c r="I17" s="390">
        <v>3.6</v>
      </c>
      <c r="J17" s="363"/>
      <c r="K17" s="364"/>
    </row>
    <row r="18" spans="2:11" ht="15" customHeight="1" x14ac:dyDescent="0.2">
      <c r="B18" s="674" t="s">
        <v>606</v>
      </c>
      <c r="C18" s="675"/>
      <c r="D18" s="676"/>
      <c r="E18" s="417">
        <v>9.85</v>
      </c>
      <c r="F18" s="389">
        <v>7.88</v>
      </c>
      <c r="G18" s="389">
        <v>5.91</v>
      </c>
      <c r="H18" s="389">
        <v>4.9249999999999998</v>
      </c>
      <c r="I18" s="390">
        <v>3.94</v>
      </c>
      <c r="J18" s="363"/>
      <c r="K18" s="364"/>
    </row>
    <row r="19" spans="2:11" ht="15" customHeight="1" x14ac:dyDescent="0.2">
      <c r="B19" s="674" t="s">
        <v>607</v>
      </c>
      <c r="C19" s="675"/>
      <c r="D19" s="676"/>
      <c r="E19" s="417">
        <v>14.350000000000001</v>
      </c>
      <c r="F19" s="389">
        <v>11.48</v>
      </c>
      <c r="G19" s="389">
        <v>8.61</v>
      </c>
      <c r="H19" s="389">
        <v>7.1750000000000007</v>
      </c>
      <c r="I19" s="390">
        <v>5.74</v>
      </c>
      <c r="J19" s="363"/>
      <c r="K19" s="364"/>
    </row>
    <row r="20" spans="2:11" ht="15" customHeight="1" x14ac:dyDescent="0.2">
      <c r="B20" s="674" t="s">
        <v>608</v>
      </c>
      <c r="C20" s="675"/>
      <c r="D20" s="676"/>
      <c r="E20" s="417">
        <v>5.8</v>
      </c>
      <c r="F20" s="389">
        <v>4.6399999999999997</v>
      </c>
      <c r="G20" s="389">
        <v>3.4799999999999995</v>
      </c>
      <c r="H20" s="389">
        <v>2.9</v>
      </c>
      <c r="I20" s="390">
        <v>2.3199999999999998</v>
      </c>
      <c r="J20" s="363"/>
      <c r="K20" s="364"/>
    </row>
    <row r="21" spans="2:11" ht="15" customHeight="1" x14ac:dyDescent="0.2">
      <c r="B21" s="674" t="s">
        <v>609</v>
      </c>
      <c r="C21" s="675"/>
      <c r="D21" s="676"/>
      <c r="E21" s="417">
        <v>3.9000000000000004</v>
      </c>
      <c r="F21" s="389">
        <v>3.12</v>
      </c>
      <c r="G21" s="389">
        <v>2.34</v>
      </c>
      <c r="H21" s="389">
        <v>1.9500000000000002</v>
      </c>
      <c r="I21" s="390">
        <v>1.56</v>
      </c>
      <c r="J21" s="363"/>
      <c r="K21" s="364"/>
    </row>
    <row r="22" spans="2:11" ht="15" customHeight="1" x14ac:dyDescent="0.2">
      <c r="B22" s="674" t="s">
        <v>610</v>
      </c>
      <c r="C22" s="675"/>
      <c r="D22" s="676"/>
      <c r="E22" s="417">
        <v>4</v>
      </c>
      <c r="F22" s="389">
        <v>3.2</v>
      </c>
      <c r="G22" s="389">
        <v>2.4000000000000004</v>
      </c>
      <c r="H22" s="389">
        <v>2</v>
      </c>
      <c r="I22" s="390">
        <v>1.6</v>
      </c>
      <c r="J22" s="363"/>
      <c r="K22" s="364"/>
    </row>
    <row r="23" spans="2:11" ht="15" customHeight="1" x14ac:dyDescent="0.2">
      <c r="B23" s="674" t="s">
        <v>611</v>
      </c>
      <c r="C23" s="675"/>
      <c r="D23" s="676"/>
      <c r="E23" s="417">
        <v>4.3</v>
      </c>
      <c r="F23" s="389">
        <v>3.44</v>
      </c>
      <c r="G23" s="389">
        <v>2.58</v>
      </c>
      <c r="H23" s="389">
        <v>2.15</v>
      </c>
      <c r="I23" s="390">
        <v>1.72</v>
      </c>
      <c r="J23" s="363"/>
      <c r="K23" s="364"/>
    </row>
    <row r="24" spans="2:11" ht="15" customHeight="1" x14ac:dyDescent="0.2">
      <c r="B24" s="674" t="s">
        <v>612</v>
      </c>
      <c r="C24" s="675"/>
      <c r="D24" s="676"/>
      <c r="E24" s="417">
        <v>5.3000000000000007</v>
      </c>
      <c r="F24" s="389">
        <v>4.24</v>
      </c>
      <c r="G24" s="389">
        <v>3.18</v>
      </c>
      <c r="H24" s="389">
        <v>2.6500000000000004</v>
      </c>
      <c r="I24" s="390">
        <v>2.12</v>
      </c>
      <c r="J24" s="363"/>
      <c r="K24" s="364"/>
    </row>
    <row r="25" spans="2:11" ht="15" customHeight="1" x14ac:dyDescent="0.2">
      <c r="B25" s="674" t="s">
        <v>613</v>
      </c>
      <c r="C25" s="675"/>
      <c r="D25" s="676"/>
      <c r="E25" s="417">
        <v>5.85</v>
      </c>
      <c r="F25" s="389">
        <v>4.68</v>
      </c>
      <c r="G25" s="389">
        <v>3.51</v>
      </c>
      <c r="H25" s="389">
        <v>2.9249999999999998</v>
      </c>
      <c r="I25" s="390">
        <v>2.34</v>
      </c>
      <c r="J25" s="363"/>
      <c r="K25" s="364"/>
    </row>
    <row r="26" spans="2:11" ht="15" customHeight="1" x14ac:dyDescent="0.2">
      <c r="B26" s="674" t="s">
        <v>614</v>
      </c>
      <c r="C26" s="675"/>
      <c r="D26" s="676"/>
      <c r="E26" s="417">
        <v>6.4</v>
      </c>
      <c r="F26" s="389">
        <v>5.12</v>
      </c>
      <c r="G26" s="389">
        <v>3.84</v>
      </c>
      <c r="H26" s="389">
        <v>3.2</v>
      </c>
      <c r="I26" s="390">
        <v>2.56</v>
      </c>
      <c r="J26" s="363"/>
      <c r="K26" s="364"/>
    </row>
    <row r="27" spans="2:11" ht="15" customHeight="1" x14ac:dyDescent="0.2">
      <c r="B27" s="674" t="s">
        <v>615</v>
      </c>
      <c r="C27" s="675"/>
      <c r="D27" s="676"/>
      <c r="E27" s="417">
        <v>12.6</v>
      </c>
      <c r="F27" s="389">
        <v>10.08</v>
      </c>
      <c r="G27" s="389">
        <v>7.5600000000000005</v>
      </c>
      <c r="H27" s="389">
        <v>6.3</v>
      </c>
      <c r="I27" s="390">
        <v>5.04</v>
      </c>
      <c r="J27" s="363"/>
      <c r="K27" s="364"/>
    </row>
    <row r="28" spans="2:11" ht="15" customHeight="1" x14ac:dyDescent="0.2">
      <c r="B28" s="674" t="s">
        <v>616</v>
      </c>
      <c r="C28" s="675"/>
      <c r="D28" s="676"/>
      <c r="E28" s="417">
        <v>19.5</v>
      </c>
      <c r="F28" s="389">
        <v>15.6</v>
      </c>
      <c r="G28" s="389">
        <v>11.7</v>
      </c>
      <c r="H28" s="389">
        <v>9.75</v>
      </c>
      <c r="I28" s="390">
        <v>7.8</v>
      </c>
      <c r="J28" s="363"/>
      <c r="K28" s="364"/>
    </row>
    <row r="29" spans="2:11" ht="15" customHeight="1" x14ac:dyDescent="0.2">
      <c r="B29" s="674" t="s">
        <v>617</v>
      </c>
      <c r="C29" s="675"/>
      <c r="D29" s="676"/>
      <c r="E29" s="417">
        <v>2.6</v>
      </c>
      <c r="F29" s="389">
        <v>2.08</v>
      </c>
      <c r="G29" s="389">
        <v>1.56</v>
      </c>
      <c r="H29" s="389">
        <v>1.3</v>
      </c>
      <c r="I29" s="390">
        <v>1.04</v>
      </c>
      <c r="J29" s="363"/>
      <c r="K29" s="364"/>
    </row>
    <row r="30" spans="2:11" ht="15" customHeight="1" x14ac:dyDescent="0.2">
      <c r="B30" s="674" t="s">
        <v>618</v>
      </c>
      <c r="C30" s="675"/>
      <c r="D30" s="676"/>
      <c r="E30" s="417">
        <v>4.95</v>
      </c>
      <c r="F30" s="389">
        <v>3.96</v>
      </c>
      <c r="G30" s="389">
        <v>2.97</v>
      </c>
      <c r="H30" s="389">
        <v>2.48</v>
      </c>
      <c r="I30" s="390">
        <v>1.98</v>
      </c>
      <c r="J30" s="363"/>
      <c r="K30" s="364"/>
    </row>
    <row r="31" spans="2:11" ht="15" customHeight="1" x14ac:dyDescent="0.2">
      <c r="B31" s="674" t="s">
        <v>619</v>
      </c>
      <c r="C31" s="675"/>
      <c r="D31" s="676"/>
      <c r="E31" s="417">
        <v>9.65</v>
      </c>
      <c r="F31" s="389">
        <v>7.72</v>
      </c>
      <c r="G31" s="389">
        <v>5.79</v>
      </c>
      <c r="H31" s="389">
        <v>4.8250000000000002</v>
      </c>
      <c r="I31" s="390">
        <v>3.86</v>
      </c>
      <c r="J31" s="363"/>
      <c r="K31" s="364"/>
    </row>
    <row r="32" spans="2:11" ht="15" customHeight="1" x14ac:dyDescent="0.2">
      <c r="B32" s="674" t="s">
        <v>620</v>
      </c>
      <c r="C32" s="675"/>
      <c r="D32" s="676"/>
      <c r="E32" s="417">
        <v>3.05</v>
      </c>
      <c r="F32" s="389">
        <v>2.44</v>
      </c>
      <c r="G32" s="389">
        <v>1.83</v>
      </c>
      <c r="H32" s="389">
        <v>1.53</v>
      </c>
      <c r="I32" s="390">
        <v>1.22</v>
      </c>
      <c r="J32" s="363"/>
      <c r="K32" s="364"/>
    </row>
    <row r="33" spans="1:248" ht="15" customHeight="1" x14ac:dyDescent="0.2">
      <c r="B33" s="674" t="s">
        <v>621</v>
      </c>
      <c r="C33" s="675"/>
      <c r="D33" s="676"/>
      <c r="E33" s="417">
        <v>4</v>
      </c>
      <c r="F33" s="389">
        <v>3.2</v>
      </c>
      <c r="G33" s="389">
        <v>2.4</v>
      </c>
      <c r="H33" s="389">
        <v>2</v>
      </c>
      <c r="I33" s="390">
        <v>1.6</v>
      </c>
      <c r="J33" s="363"/>
      <c r="K33" s="364"/>
    </row>
    <row r="34" spans="1:248" ht="15" customHeight="1" x14ac:dyDescent="0.2">
      <c r="B34" s="674" t="s">
        <v>622</v>
      </c>
      <c r="C34" s="675"/>
      <c r="D34" s="676"/>
      <c r="E34" s="417">
        <v>2.7</v>
      </c>
      <c r="F34" s="389">
        <v>2.16</v>
      </c>
      <c r="G34" s="389">
        <v>1.62</v>
      </c>
      <c r="H34" s="389">
        <v>1.35</v>
      </c>
      <c r="I34" s="390">
        <v>1.08</v>
      </c>
      <c r="J34" s="363"/>
      <c r="K34" s="364"/>
    </row>
    <row r="35" spans="1:248" ht="15" customHeight="1" x14ac:dyDescent="0.2">
      <c r="B35" s="674" t="s">
        <v>623</v>
      </c>
      <c r="C35" s="675"/>
      <c r="D35" s="676"/>
      <c r="E35" s="417">
        <v>14.7</v>
      </c>
      <c r="F35" s="389">
        <v>11.76</v>
      </c>
      <c r="G35" s="389">
        <v>8.82</v>
      </c>
      <c r="H35" s="389">
        <v>7.35</v>
      </c>
      <c r="I35" s="390">
        <v>5.88</v>
      </c>
      <c r="J35" s="363"/>
      <c r="K35" s="364"/>
    </row>
    <row r="36" spans="1:248" ht="15" customHeight="1" x14ac:dyDescent="0.2">
      <c r="B36" s="674" t="s">
        <v>624</v>
      </c>
      <c r="C36" s="675"/>
      <c r="D36" s="676"/>
      <c r="E36" s="417">
        <v>13.4</v>
      </c>
      <c r="F36" s="389">
        <v>10.72</v>
      </c>
      <c r="G36" s="389">
        <v>8.0400000000000009</v>
      </c>
      <c r="H36" s="389">
        <v>6.7</v>
      </c>
      <c r="I36" s="390">
        <v>5.36</v>
      </c>
      <c r="J36" s="363"/>
      <c r="K36" s="364"/>
    </row>
    <row r="37" spans="1:248" ht="15" customHeight="1" x14ac:dyDescent="0.2">
      <c r="B37" s="674" t="s">
        <v>625</v>
      </c>
      <c r="C37" s="675"/>
      <c r="D37" s="676"/>
      <c r="E37" s="417">
        <v>14.15</v>
      </c>
      <c r="F37" s="389">
        <v>11.32</v>
      </c>
      <c r="G37" s="389">
        <v>8.49</v>
      </c>
      <c r="H37" s="389">
        <v>7.0750000000000002</v>
      </c>
      <c r="I37" s="390">
        <v>5.66</v>
      </c>
      <c r="J37" s="363"/>
      <c r="K37" s="364"/>
    </row>
    <row r="38" spans="1:248" ht="15" customHeight="1" x14ac:dyDescent="0.2">
      <c r="B38" s="674" t="s">
        <v>626</v>
      </c>
      <c r="C38" s="675"/>
      <c r="D38" s="676"/>
      <c r="E38" s="417">
        <v>17.450000000000003</v>
      </c>
      <c r="F38" s="389">
        <v>13.96</v>
      </c>
      <c r="G38" s="389">
        <v>10.47</v>
      </c>
      <c r="H38" s="389">
        <v>8.7250000000000014</v>
      </c>
      <c r="I38" s="390">
        <v>6.98</v>
      </c>
      <c r="J38" s="363"/>
      <c r="K38" s="364"/>
    </row>
    <row r="39" spans="1:248" ht="15" customHeight="1" x14ac:dyDescent="0.2">
      <c r="B39" s="674" t="s">
        <v>627</v>
      </c>
      <c r="C39" s="675"/>
      <c r="D39" s="676"/>
      <c r="E39" s="417">
        <v>15.85</v>
      </c>
      <c r="F39" s="389">
        <v>12.68</v>
      </c>
      <c r="G39" s="389">
        <v>9.51</v>
      </c>
      <c r="H39" s="389">
        <v>7.9249999999999998</v>
      </c>
      <c r="I39" s="390">
        <v>6.34</v>
      </c>
      <c r="J39" s="363"/>
      <c r="K39" s="364"/>
    </row>
    <row r="40" spans="1:248" ht="15" customHeight="1" thickBot="1" x14ac:dyDescent="0.25">
      <c r="B40" s="694" t="s">
        <v>628</v>
      </c>
      <c r="C40" s="695"/>
      <c r="D40" s="696"/>
      <c r="E40" s="418">
        <v>16.75</v>
      </c>
      <c r="F40" s="391">
        <v>13.4</v>
      </c>
      <c r="G40" s="391">
        <v>10.050000000000001</v>
      </c>
      <c r="H40" s="391">
        <v>8.375</v>
      </c>
      <c r="I40" s="392">
        <v>6.7</v>
      </c>
      <c r="J40" s="365"/>
      <c r="K40" s="366"/>
    </row>
    <row r="41" spans="1:248" ht="13.5" thickBot="1" x14ac:dyDescent="0.25">
      <c r="E41" s="360"/>
      <c r="F41" s="360"/>
      <c r="G41" s="360"/>
      <c r="H41" s="360"/>
      <c r="I41" s="360"/>
    </row>
    <row r="42" spans="1:248" s="15" customFormat="1" ht="22.5" customHeight="1" x14ac:dyDescent="0.2">
      <c r="B42" s="684" t="s">
        <v>153</v>
      </c>
      <c r="C42" s="685"/>
      <c r="D42" s="686"/>
      <c r="E42" s="27" t="s">
        <v>14</v>
      </c>
      <c r="F42" s="28" t="s">
        <v>15</v>
      </c>
      <c r="G42" s="28" t="s">
        <v>16</v>
      </c>
      <c r="H42" s="28" t="s">
        <v>17</v>
      </c>
      <c r="I42" s="28" t="s">
        <v>18</v>
      </c>
      <c r="J42" s="690" t="s">
        <v>174</v>
      </c>
      <c r="K42" s="692" t="s">
        <v>175</v>
      </c>
      <c r="L42" s="25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</row>
    <row r="43" spans="1:248" s="15" customFormat="1" ht="43.5" customHeight="1" thickBot="1" x14ac:dyDescent="0.25">
      <c r="B43" s="687"/>
      <c r="C43" s="688"/>
      <c r="D43" s="689"/>
      <c r="E43" s="258" t="s">
        <v>19</v>
      </c>
      <c r="F43" s="259" t="s">
        <v>427</v>
      </c>
      <c r="G43" s="259" t="s">
        <v>428</v>
      </c>
      <c r="H43" s="259" t="s">
        <v>429</v>
      </c>
      <c r="I43" s="259" t="s">
        <v>430</v>
      </c>
      <c r="J43" s="691"/>
      <c r="K43" s="693"/>
      <c r="L43" s="25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</row>
    <row r="44" spans="1:248" customFormat="1" ht="25.5" customHeight="1" thickBot="1" x14ac:dyDescent="0.25">
      <c r="A44" s="1"/>
      <c r="B44" s="606" t="s">
        <v>431</v>
      </c>
      <c r="C44" s="607"/>
      <c r="D44" s="607"/>
      <c r="E44" s="612"/>
      <c r="F44" s="612"/>
      <c r="G44" s="612"/>
      <c r="H44" s="612"/>
      <c r="I44" s="612"/>
      <c r="J44" s="612"/>
      <c r="K44" s="626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</row>
    <row r="45" spans="1:248" ht="15" customHeight="1" thickBot="1" x14ac:dyDescent="0.25">
      <c r="B45" s="682" t="s">
        <v>168</v>
      </c>
      <c r="C45" s="683"/>
      <c r="D45" s="683"/>
      <c r="E45" s="393">
        <v>70</v>
      </c>
      <c r="F45" s="204">
        <v>56</v>
      </c>
      <c r="G45" s="204">
        <v>42</v>
      </c>
      <c r="H45" s="204">
        <v>35</v>
      </c>
      <c r="I45" s="214">
        <v>28</v>
      </c>
      <c r="J45" s="367"/>
      <c r="K45" s="368"/>
    </row>
  </sheetData>
  <mergeCells count="48">
    <mergeCell ref="B45:D45"/>
    <mergeCell ref="B42:D43"/>
    <mergeCell ref="J42:J43"/>
    <mergeCell ref="K42:K43"/>
    <mergeCell ref="B37:D37"/>
    <mergeCell ref="B38:D38"/>
    <mergeCell ref="B39:D39"/>
    <mergeCell ref="B40:D40"/>
    <mergeCell ref="B44:K44"/>
    <mergeCell ref="B32:D32"/>
    <mergeCell ref="B33:D33"/>
    <mergeCell ref="B34:D34"/>
    <mergeCell ref="B35:D35"/>
    <mergeCell ref="B36:D36"/>
    <mergeCell ref="B7:C7"/>
    <mergeCell ref="K10:K11"/>
    <mergeCell ref="D7:K7"/>
    <mergeCell ref="B9:K9"/>
    <mergeCell ref="B31:D31"/>
    <mergeCell ref="B24:D24"/>
    <mergeCell ref="B25:D25"/>
    <mergeCell ref="J10:J11"/>
    <mergeCell ref="B12:K12"/>
    <mergeCell ref="B10:D11"/>
    <mergeCell ref="B26:D26"/>
    <mergeCell ref="B27:D27"/>
    <mergeCell ref="B13:D13"/>
    <mergeCell ref="B14:D14"/>
    <mergeCell ref="B30:D30"/>
    <mergeCell ref="B15:D15"/>
    <mergeCell ref="B2:C6"/>
    <mergeCell ref="D2:K2"/>
    <mergeCell ref="D3:K3"/>
    <mergeCell ref="D4:K4"/>
    <mergeCell ref="D5:H5"/>
    <mergeCell ref="I5:K5"/>
    <mergeCell ref="D6:H6"/>
    <mergeCell ref="I6:K6"/>
    <mergeCell ref="B16:D16"/>
    <mergeCell ref="B17:D17"/>
    <mergeCell ref="B18:D18"/>
    <mergeCell ref="B28:D28"/>
    <mergeCell ref="B29:D29"/>
    <mergeCell ref="B19:D19"/>
    <mergeCell ref="B20:D20"/>
    <mergeCell ref="B21:D21"/>
    <mergeCell ref="B22:D22"/>
    <mergeCell ref="B23:D23"/>
  </mergeCells>
  <hyperlinks>
    <hyperlink ref="I6" r:id="rId1"/>
  </hyperlinks>
  <pageMargins left="0.7" right="0.7" top="0.75" bottom="0.75" header="0.3" footer="0.3"/>
  <pageSetup paperSize="9" orientation="landscape" verticalDpi="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14"/>
  <sheetViews>
    <sheetView workbookViewId="0"/>
  </sheetViews>
  <sheetFormatPr defaultRowHeight="12.75" x14ac:dyDescent="0.2"/>
  <cols>
    <col min="1" max="1" width="0.42578125" customWidth="1"/>
    <col min="2" max="2" width="23.7109375" customWidth="1"/>
    <col min="3" max="3" width="31" customWidth="1"/>
    <col min="4" max="9" width="9.140625" customWidth="1"/>
    <col min="10" max="11" width="6.42578125" customWidth="1"/>
    <col min="12" max="12" width="0.28515625" customWidth="1"/>
    <col min="13" max="13" width="0" hidden="1" customWidth="1"/>
    <col min="14" max="18" width="12" customWidth="1"/>
    <col min="19" max="247" width="9.140625" customWidth="1"/>
  </cols>
  <sheetData>
    <row r="1" spans="1:249" s="12" customFormat="1" ht="2.25" customHeight="1" thickBot="1" x14ac:dyDescent="0.25">
      <c r="B1" s="26"/>
      <c r="C1" s="26"/>
      <c r="D1" s="30"/>
      <c r="E1" s="29"/>
      <c r="F1" s="29"/>
      <c r="G1" s="29"/>
      <c r="H1" s="29"/>
      <c r="I1" s="29"/>
      <c r="J1" s="19"/>
      <c r="K1" s="19"/>
      <c r="L1" s="19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</row>
    <row r="2" spans="1:249" s="60" customFormat="1" ht="18" customHeight="1" x14ac:dyDescent="0.2">
      <c r="B2" s="510"/>
      <c r="C2" s="511"/>
      <c r="D2" s="524" t="s">
        <v>187</v>
      </c>
      <c r="E2" s="524"/>
      <c r="F2" s="524"/>
      <c r="G2" s="524"/>
      <c r="H2" s="524"/>
      <c r="I2" s="524"/>
      <c r="J2" s="524"/>
      <c r="K2" s="525"/>
      <c r="L2" s="20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</row>
    <row r="3" spans="1:249" s="60" customFormat="1" x14ac:dyDescent="0.2">
      <c r="B3" s="512"/>
      <c r="C3" s="513"/>
      <c r="D3" s="516" t="s">
        <v>188</v>
      </c>
      <c r="E3" s="516"/>
      <c r="F3" s="516"/>
      <c r="G3" s="516"/>
      <c r="H3" s="516"/>
      <c r="I3" s="516"/>
      <c r="J3" s="516"/>
      <c r="K3" s="517"/>
      <c r="L3" s="2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</row>
    <row r="4" spans="1:249" s="60" customFormat="1" x14ac:dyDescent="0.2">
      <c r="B4" s="512"/>
      <c r="C4" s="513"/>
      <c r="D4" s="526" t="s">
        <v>186</v>
      </c>
      <c r="E4" s="526"/>
      <c r="F4" s="526"/>
      <c r="G4" s="526"/>
      <c r="H4" s="526"/>
      <c r="I4" s="526"/>
      <c r="J4" s="526"/>
      <c r="K4" s="527"/>
      <c r="L4" s="22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</row>
    <row r="5" spans="1:249" s="60" customFormat="1" x14ac:dyDescent="0.2">
      <c r="B5" s="512"/>
      <c r="C5" s="513"/>
      <c r="D5" s="522" t="s">
        <v>176</v>
      </c>
      <c r="E5" s="522"/>
      <c r="F5" s="522"/>
      <c r="G5" s="522"/>
      <c r="H5" s="522"/>
      <c r="I5" s="518" t="s">
        <v>173</v>
      </c>
      <c r="J5" s="518"/>
      <c r="K5" s="519"/>
      <c r="L5" s="23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</row>
    <row r="6" spans="1:249" s="60" customFormat="1" x14ac:dyDescent="0.2">
      <c r="B6" s="512"/>
      <c r="C6" s="513"/>
      <c r="D6" s="523" t="s">
        <v>178</v>
      </c>
      <c r="E6" s="523"/>
      <c r="F6" s="523"/>
      <c r="G6" s="523"/>
      <c r="H6" s="523"/>
      <c r="I6" s="518" t="s">
        <v>177</v>
      </c>
      <c r="J6" s="520"/>
      <c r="K6" s="521"/>
      <c r="L6" s="19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</row>
    <row r="7" spans="1:249" s="60" customFormat="1" x14ac:dyDescent="0.2">
      <c r="B7" s="514">
        <v>45689</v>
      </c>
      <c r="C7" s="515"/>
      <c r="D7" s="516" t="s">
        <v>189</v>
      </c>
      <c r="E7" s="516"/>
      <c r="F7" s="516"/>
      <c r="G7" s="516"/>
      <c r="H7" s="516"/>
      <c r="I7" s="516"/>
      <c r="J7" s="516"/>
      <c r="K7" s="517"/>
      <c r="L7" s="2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</row>
    <row r="8" spans="1:249" s="60" customFormat="1" ht="3.75" customHeight="1" thickBot="1" x14ac:dyDescent="0.25">
      <c r="B8" s="32"/>
      <c r="C8" s="34"/>
      <c r="D8" s="31"/>
      <c r="E8" s="17"/>
      <c r="F8" s="17"/>
      <c r="G8" s="17"/>
      <c r="H8" s="17"/>
      <c r="I8" s="17"/>
      <c r="J8" s="16"/>
      <c r="K8" s="18"/>
      <c r="L8" s="3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</row>
    <row r="9" spans="1:249" s="15" customFormat="1" ht="41.25" customHeight="1" thickBot="1" x14ac:dyDescent="0.25">
      <c r="B9" s="441" t="s">
        <v>0</v>
      </c>
      <c r="C9" s="442"/>
      <c r="D9" s="442"/>
      <c r="E9" s="442"/>
      <c r="F9" s="442"/>
      <c r="G9" s="442"/>
      <c r="H9" s="442"/>
      <c r="I9" s="442"/>
      <c r="J9" s="442"/>
      <c r="K9" s="443"/>
      <c r="L9" s="2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</row>
    <row r="10" spans="1:249" s="15" customFormat="1" ht="22.5" customHeight="1" x14ac:dyDescent="0.2">
      <c r="B10" s="458" t="s">
        <v>1</v>
      </c>
      <c r="C10" s="447" t="s">
        <v>2</v>
      </c>
      <c r="D10" s="62" t="s">
        <v>14</v>
      </c>
      <c r="E10" s="63" t="s">
        <v>15</v>
      </c>
      <c r="F10" s="63" t="s">
        <v>16</v>
      </c>
      <c r="G10" s="63" t="s">
        <v>17</v>
      </c>
      <c r="H10" s="63" t="s">
        <v>18</v>
      </c>
      <c r="I10" s="64" t="s">
        <v>31</v>
      </c>
      <c r="J10" s="460" t="s">
        <v>174</v>
      </c>
      <c r="K10" s="452" t="s">
        <v>175</v>
      </c>
      <c r="L10" s="25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</row>
    <row r="11" spans="1:249" s="15" customFormat="1" ht="43.5" customHeight="1" thickBot="1" x14ac:dyDescent="0.25">
      <c r="B11" s="459"/>
      <c r="C11" s="448"/>
      <c r="D11" s="65" t="s">
        <v>19</v>
      </c>
      <c r="E11" s="66" t="s">
        <v>415</v>
      </c>
      <c r="F11" s="66" t="s">
        <v>416</v>
      </c>
      <c r="G11" s="66" t="s">
        <v>417</v>
      </c>
      <c r="H11" s="66" t="s">
        <v>418</v>
      </c>
      <c r="I11" s="67" t="s">
        <v>419</v>
      </c>
      <c r="J11" s="461"/>
      <c r="K11" s="453"/>
      <c r="L11" s="25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</row>
    <row r="12" spans="1:249" ht="25.5" customHeight="1" thickBot="1" x14ac:dyDescent="0.25">
      <c r="A12" s="1"/>
      <c r="B12" s="606" t="s">
        <v>438</v>
      </c>
      <c r="C12" s="607"/>
      <c r="D12" s="607"/>
      <c r="E12" s="607"/>
      <c r="F12" s="607"/>
      <c r="G12" s="607"/>
      <c r="H12" s="607"/>
      <c r="I12" s="607"/>
      <c r="J12" s="607"/>
      <c r="K12" s="608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</row>
    <row r="13" spans="1:249" ht="93" customHeight="1" thickBot="1" x14ac:dyDescent="0.25">
      <c r="B13" s="260"/>
      <c r="C13" s="114" t="s">
        <v>420</v>
      </c>
      <c r="D13" s="305">
        <v>55</v>
      </c>
      <c r="E13" s="306">
        <f>D13*92%</f>
        <v>50.6</v>
      </c>
      <c r="F13" s="306">
        <f>D13*80%</f>
        <v>44</v>
      </c>
      <c r="G13" s="306">
        <f>D13*68%</f>
        <v>37.400000000000006</v>
      </c>
      <c r="H13" s="306">
        <f>D13*60%</f>
        <v>33</v>
      </c>
      <c r="I13" s="356">
        <f>D13*55%</f>
        <v>30.250000000000004</v>
      </c>
      <c r="J13" s="144">
        <v>300</v>
      </c>
      <c r="K13" s="218">
        <v>10.5</v>
      </c>
    </row>
    <row r="14" spans="1:249" ht="93" customHeight="1" thickBot="1" x14ac:dyDescent="0.25">
      <c r="B14" s="354"/>
      <c r="C14" s="220" t="s">
        <v>421</v>
      </c>
      <c r="D14" s="308">
        <v>79</v>
      </c>
      <c r="E14" s="299">
        <f>D14*92%</f>
        <v>72.680000000000007</v>
      </c>
      <c r="F14" s="299">
        <f>D14*80%</f>
        <v>63.2</v>
      </c>
      <c r="G14" s="299">
        <f>D14*68%</f>
        <v>53.720000000000006</v>
      </c>
      <c r="H14" s="299">
        <f>D14*60%</f>
        <v>47.4</v>
      </c>
      <c r="I14" s="358">
        <f>D14*55%</f>
        <v>43.45</v>
      </c>
      <c r="J14" s="355">
        <v>300</v>
      </c>
      <c r="K14" s="223">
        <v>10.5</v>
      </c>
    </row>
  </sheetData>
  <mergeCells count="16">
    <mergeCell ref="B12:K12"/>
    <mergeCell ref="B2:C6"/>
    <mergeCell ref="D4:K4"/>
    <mergeCell ref="D6:H6"/>
    <mergeCell ref="I6:K6"/>
    <mergeCell ref="B7:C7"/>
    <mergeCell ref="D7:K7"/>
    <mergeCell ref="D3:K3"/>
    <mergeCell ref="D5:H5"/>
    <mergeCell ref="I5:K5"/>
    <mergeCell ref="D2:K2"/>
    <mergeCell ref="B9:K9"/>
    <mergeCell ref="B10:B11"/>
    <mergeCell ref="C10:C11"/>
    <mergeCell ref="J10:J11"/>
    <mergeCell ref="K10:K11"/>
  </mergeCells>
  <hyperlinks>
    <hyperlink ref="I6" r:id="rId1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Под старину</vt:lpstr>
      <vt:lpstr>Ручки-скобы</vt:lpstr>
      <vt:lpstr>Петли</vt:lpstr>
      <vt:lpstr>Задвижки</vt:lpstr>
      <vt:lpstr>Кронштейн забора</vt:lpstr>
      <vt:lpstr>Заглушки для труб</vt:lpstr>
      <vt:lpstr>Фиксаторы для арматуры</vt:lpstr>
      <vt:lpstr>Крепеж кабеля обогрева кровли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Сбыт</dc:creator>
  <cp:lastModifiedBy>user</cp:lastModifiedBy>
  <cp:lastPrinted>2024-03-12T07:55:57Z</cp:lastPrinted>
  <dcterms:created xsi:type="dcterms:W3CDTF">2013-11-14T08:31:21Z</dcterms:created>
  <dcterms:modified xsi:type="dcterms:W3CDTF">2025-02-12T06:40:44Z</dcterms:modified>
</cp:coreProperties>
</file>