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1020" windowWidth="15570" windowHeight="7170" tabRatio="881"/>
  </bookViews>
  <sheets>
    <sheet name="Под старину" sheetId="14" r:id="rId1"/>
    <sheet name="Ручки-скобы" sheetId="16" r:id="rId2"/>
    <sheet name="Петли" sheetId="17" r:id="rId3"/>
    <sheet name="Задвижки" sheetId="18" r:id="rId4"/>
    <sheet name="Кронштейн забора" sheetId="19" r:id="rId5"/>
    <sheet name="Заглушки для труб" sheetId="22" r:id="rId6"/>
    <sheet name="Фиксаторы для арматуры" sheetId="21" r:id="rId7"/>
    <sheet name="Крепеж кабеля обогрева кровли" sheetId="20" r:id="rId8"/>
  </sheets>
  <calcPr calcId="162913"/>
</workbook>
</file>

<file path=xl/calcChain.xml><?xml version="1.0" encoding="utf-8"?>
<calcChain xmlns="http://schemas.openxmlformats.org/spreadsheetml/2006/main">
  <c r="J19" i="19" l="1"/>
  <c r="I19" i="19"/>
  <c r="H19" i="19"/>
  <c r="G19" i="19"/>
  <c r="F19" i="19"/>
  <c r="J15" i="19"/>
  <c r="I15" i="19"/>
  <c r="H15" i="19"/>
  <c r="G15" i="19"/>
  <c r="F15" i="19"/>
  <c r="I130" i="14" l="1"/>
  <c r="H130" i="14"/>
  <c r="G130" i="14"/>
  <c r="F130" i="14"/>
  <c r="E130" i="14"/>
  <c r="E124" i="14"/>
  <c r="F124" i="14"/>
  <c r="G124" i="14"/>
  <c r="H124" i="14"/>
  <c r="I124" i="14"/>
  <c r="E125" i="14"/>
  <c r="F125" i="14"/>
  <c r="G125" i="14"/>
  <c r="H125" i="14"/>
  <c r="I125" i="14"/>
  <c r="E126" i="14"/>
  <c r="F126" i="14"/>
  <c r="G126" i="14"/>
  <c r="H126" i="14"/>
  <c r="I126" i="14"/>
  <c r="E127" i="14"/>
  <c r="F127" i="14"/>
  <c r="G127" i="14"/>
  <c r="H127" i="14"/>
  <c r="I127" i="14"/>
  <c r="E121" i="14"/>
  <c r="F121" i="14"/>
  <c r="G121" i="14"/>
  <c r="H121" i="14"/>
  <c r="I121" i="14"/>
  <c r="E118" i="14"/>
  <c r="F118" i="14"/>
  <c r="G118" i="14"/>
  <c r="H118" i="14"/>
  <c r="I118" i="14"/>
  <c r="E119" i="14"/>
  <c r="F119" i="14"/>
  <c r="G119" i="14"/>
  <c r="H119" i="14"/>
  <c r="I119" i="14"/>
  <c r="E120" i="14"/>
  <c r="F120" i="14"/>
  <c r="G120" i="14"/>
  <c r="H120" i="14"/>
  <c r="I120" i="14"/>
  <c r="E122" i="14"/>
  <c r="F122" i="14"/>
  <c r="G122" i="14"/>
  <c r="H122" i="14"/>
  <c r="I122" i="14"/>
  <c r="E116" i="14"/>
  <c r="F116" i="14"/>
  <c r="G116" i="14"/>
  <c r="H116" i="14"/>
  <c r="I116" i="14"/>
  <c r="F14" i="19" l="1"/>
  <c r="G14" i="19"/>
  <c r="H14" i="19"/>
  <c r="I14" i="19"/>
  <c r="J14" i="19"/>
  <c r="I186" i="14"/>
  <c r="H186" i="14"/>
  <c r="G186" i="14"/>
  <c r="F186" i="14"/>
  <c r="E186" i="14"/>
  <c r="I187" i="14"/>
  <c r="H187" i="14"/>
  <c r="G187" i="14"/>
  <c r="F187" i="14"/>
  <c r="E187" i="14"/>
  <c r="I185" i="14"/>
  <c r="H185" i="14"/>
  <c r="G185" i="14"/>
  <c r="F185" i="14"/>
  <c r="E185" i="14"/>
  <c r="E14" i="14"/>
  <c r="F14" i="14"/>
  <c r="G14" i="14"/>
  <c r="H14" i="14"/>
  <c r="I14" i="14"/>
  <c r="M14" i="14"/>
  <c r="E144" i="14"/>
  <c r="F144" i="14"/>
  <c r="G144" i="14"/>
  <c r="H144" i="14"/>
  <c r="I144" i="14"/>
  <c r="E145" i="14"/>
  <c r="F145" i="14"/>
  <c r="G145" i="14"/>
  <c r="H145" i="14"/>
  <c r="I145" i="14"/>
  <c r="E146" i="14"/>
  <c r="F146" i="14"/>
  <c r="G146" i="14"/>
  <c r="H146" i="14"/>
  <c r="I146" i="14"/>
  <c r="E147" i="14"/>
  <c r="F147" i="14"/>
  <c r="G147" i="14"/>
  <c r="H147" i="14"/>
  <c r="I147" i="14"/>
  <c r="E148" i="14"/>
  <c r="F148" i="14"/>
  <c r="G148" i="14"/>
  <c r="H148" i="14"/>
  <c r="I148" i="14"/>
  <c r="E149" i="14"/>
  <c r="F149" i="14"/>
  <c r="G149" i="14"/>
  <c r="H149" i="14"/>
  <c r="I149" i="14"/>
  <c r="I143" i="14"/>
  <c r="H143" i="14"/>
  <c r="G143" i="14"/>
  <c r="F143" i="14"/>
  <c r="E143" i="14"/>
  <c r="E131" i="14" l="1"/>
  <c r="F131" i="14"/>
  <c r="G131" i="14"/>
  <c r="H131" i="14"/>
  <c r="I131" i="14"/>
  <c r="E132" i="14"/>
  <c r="F132" i="14"/>
  <c r="G132" i="14"/>
  <c r="H132" i="14"/>
  <c r="I132" i="14"/>
  <c r="E133" i="14"/>
  <c r="F133" i="14"/>
  <c r="G133" i="14"/>
  <c r="H133" i="14"/>
  <c r="I133" i="14"/>
  <c r="E134" i="14"/>
  <c r="F134" i="14"/>
  <c r="G134" i="14"/>
  <c r="H134" i="14"/>
  <c r="I134" i="14"/>
  <c r="E135" i="14"/>
  <c r="F135" i="14"/>
  <c r="G135" i="14"/>
  <c r="H135" i="14"/>
  <c r="I135" i="14"/>
  <c r="E136" i="14"/>
  <c r="F136" i="14"/>
  <c r="G136" i="14"/>
  <c r="H136" i="14"/>
  <c r="I136" i="14"/>
  <c r="E137" i="14"/>
  <c r="F137" i="14"/>
  <c r="G137" i="14"/>
  <c r="H137" i="14"/>
  <c r="I137" i="14"/>
  <c r="E138" i="14"/>
  <c r="F138" i="14"/>
  <c r="G138" i="14"/>
  <c r="H138" i="14"/>
  <c r="I138" i="14"/>
  <c r="E139" i="14"/>
  <c r="F139" i="14"/>
  <c r="G139" i="14"/>
  <c r="H139" i="14"/>
  <c r="I139" i="14"/>
  <c r="E140" i="14"/>
  <c r="F140" i="14"/>
  <c r="G140" i="14"/>
  <c r="H140" i="14"/>
  <c r="I140" i="14"/>
  <c r="E141" i="14"/>
  <c r="F141" i="14"/>
  <c r="G141" i="14"/>
  <c r="H141" i="14"/>
  <c r="I141" i="14"/>
  <c r="M129" i="14"/>
  <c r="I129" i="14"/>
  <c r="H129" i="14"/>
  <c r="G129" i="14"/>
  <c r="F129" i="14"/>
  <c r="E129" i="14"/>
  <c r="I123" i="14"/>
  <c r="H123" i="14"/>
  <c r="G123" i="14"/>
  <c r="F123" i="14"/>
  <c r="E123" i="14"/>
  <c r="I117" i="14"/>
  <c r="H117" i="14"/>
  <c r="G117" i="14"/>
  <c r="F117" i="14"/>
  <c r="E117" i="14"/>
  <c r="I115" i="14"/>
  <c r="H115" i="14"/>
  <c r="G115" i="14"/>
  <c r="F115" i="14"/>
  <c r="E115" i="14"/>
  <c r="I114" i="14"/>
  <c r="H114" i="14"/>
  <c r="G114" i="14"/>
  <c r="F114" i="14"/>
  <c r="E114" i="14"/>
  <c r="I14" i="20" l="1"/>
  <c r="H14" i="20"/>
  <c r="G14" i="20"/>
  <c r="F14" i="20"/>
  <c r="E14" i="20"/>
  <c r="I13" i="20"/>
  <c r="H13" i="20"/>
  <c r="G13" i="20"/>
  <c r="F13" i="20"/>
  <c r="E13" i="20"/>
  <c r="J23" i="19"/>
  <c r="I23" i="19"/>
  <c r="H23" i="19"/>
  <c r="G23" i="19"/>
  <c r="F23" i="19"/>
  <c r="J22" i="19"/>
  <c r="I22" i="19"/>
  <c r="H22" i="19"/>
  <c r="G22" i="19"/>
  <c r="F22" i="19"/>
  <c r="J20" i="19"/>
  <c r="I20" i="19"/>
  <c r="H20" i="19"/>
  <c r="G20" i="19"/>
  <c r="F20" i="19"/>
  <c r="J18" i="19"/>
  <c r="I18" i="19"/>
  <c r="H18" i="19"/>
  <c r="G18" i="19"/>
  <c r="F18" i="19"/>
  <c r="J16" i="19"/>
  <c r="I16" i="19"/>
  <c r="H16" i="19"/>
  <c r="G16" i="19"/>
  <c r="F16" i="19"/>
  <c r="G79" i="18"/>
  <c r="I81" i="18"/>
  <c r="H81" i="18"/>
  <c r="G81" i="18"/>
  <c r="F81" i="18"/>
  <c r="E81" i="18"/>
  <c r="I80" i="18"/>
  <c r="H80" i="18"/>
  <c r="G80" i="18"/>
  <c r="F80" i="18"/>
  <c r="E80" i="18"/>
  <c r="I79" i="18"/>
  <c r="H79" i="18"/>
  <c r="F79" i="18"/>
  <c r="E79" i="18"/>
  <c r="I78" i="18"/>
  <c r="H78" i="18"/>
  <c r="G78" i="18"/>
  <c r="F78" i="18"/>
  <c r="E78" i="18"/>
  <c r="I77" i="18"/>
  <c r="H77" i="18"/>
  <c r="G77" i="18"/>
  <c r="F77" i="18"/>
  <c r="E77" i="18"/>
  <c r="I76" i="18"/>
  <c r="H76" i="18"/>
  <c r="G76" i="18"/>
  <c r="F76" i="18"/>
  <c r="E76" i="18"/>
  <c r="K75" i="18"/>
  <c r="I75" i="18"/>
  <c r="H75" i="18"/>
  <c r="G75" i="18"/>
  <c r="F75" i="18"/>
  <c r="E75" i="18"/>
  <c r="I74" i="18"/>
  <c r="H74" i="18"/>
  <c r="G74" i="18"/>
  <c r="F74" i="18"/>
  <c r="E74" i="18"/>
  <c r="I73" i="18"/>
  <c r="H73" i="18"/>
  <c r="G73" i="18"/>
  <c r="F73" i="18"/>
  <c r="E73" i="18"/>
  <c r="I72" i="18"/>
  <c r="H72" i="18"/>
  <c r="G72" i="18"/>
  <c r="F72" i="18"/>
  <c r="E72" i="18"/>
  <c r="I71" i="18"/>
  <c r="H71" i="18"/>
  <c r="G71" i="18"/>
  <c r="F71" i="18"/>
  <c r="E71" i="18"/>
  <c r="I70" i="18"/>
  <c r="H70" i="18"/>
  <c r="G70" i="18"/>
  <c r="F70" i="18"/>
  <c r="E70" i="18"/>
  <c r="I69" i="18"/>
  <c r="H69" i="18"/>
  <c r="G69" i="18"/>
  <c r="F69" i="18"/>
  <c r="E69" i="18"/>
  <c r="I68" i="18"/>
  <c r="H68" i="18"/>
  <c r="G68" i="18"/>
  <c r="F68" i="18"/>
  <c r="E68" i="18"/>
  <c r="I67" i="18"/>
  <c r="H67" i="18"/>
  <c r="G67" i="18"/>
  <c r="F67" i="18"/>
  <c r="E67" i="18"/>
  <c r="I66" i="18"/>
  <c r="H66" i="18"/>
  <c r="G66" i="18"/>
  <c r="F66" i="18"/>
  <c r="E66" i="18"/>
  <c r="I65" i="18"/>
  <c r="H65" i="18"/>
  <c r="G65" i="18"/>
  <c r="F65" i="18"/>
  <c r="E65" i="18"/>
  <c r="I63" i="18"/>
  <c r="H63" i="18"/>
  <c r="G63" i="18"/>
  <c r="F63" i="18"/>
  <c r="E63" i="18"/>
  <c r="I62" i="18"/>
  <c r="H62" i="18"/>
  <c r="G62" i="18"/>
  <c r="F62" i="18"/>
  <c r="E62" i="18"/>
  <c r="I61" i="18"/>
  <c r="H61" i="18"/>
  <c r="G61" i="18"/>
  <c r="F61" i="18"/>
  <c r="E61" i="18"/>
  <c r="I56" i="18"/>
  <c r="H56" i="18"/>
  <c r="G56" i="18"/>
  <c r="F56" i="18"/>
  <c r="E56" i="18"/>
  <c r="I52" i="18"/>
  <c r="H52" i="18"/>
  <c r="G52" i="18"/>
  <c r="F52" i="18"/>
  <c r="E52" i="18"/>
  <c r="I47" i="18"/>
  <c r="H47" i="18"/>
  <c r="G47" i="18"/>
  <c r="F47" i="18"/>
  <c r="E47" i="18"/>
  <c r="I46" i="18"/>
  <c r="H46" i="18"/>
  <c r="G46" i="18"/>
  <c r="F46" i="18"/>
  <c r="E46" i="18"/>
  <c r="I45" i="18"/>
  <c r="H45" i="18"/>
  <c r="G45" i="18"/>
  <c r="F45" i="18"/>
  <c r="E45" i="18"/>
  <c r="I41" i="18"/>
  <c r="H41" i="18"/>
  <c r="G41" i="18"/>
  <c r="F41" i="18"/>
  <c r="E41" i="18"/>
  <c r="I40" i="18"/>
  <c r="H40" i="18"/>
  <c r="G40" i="18"/>
  <c r="F40" i="18"/>
  <c r="E40" i="18"/>
  <c r="I39" i="18"/>
  <c r="H39" i="18"/>
  <c r="G39" i="18"/>
  <c r="F39" i="18"/>
  <c r="E39" i="18"/>
  <c r="I35" i="18"/>
  <c r="H35" i="18"/>
  <c r="G35" i="18"/>
  <c r="F35" i="18"/>
  <c r="E35" i="18"/>
  <c r="I34" i="18"/>
  <c r="H34" i="18"/>
  <c r="G34" i="18"/>
  <c r="F34" i="18"/>
  <c r="E34" i="18"/>
  <c r="I33" i="18"/>
  <c r="H33" i="18"/>
  <c r="G33" i="18"/>
  <c r="F33" i="18"/>
  <c r="E33" i="18"/>
  <c r="I28" i="18"/>
  <c r="H28" i="18"/>
  <c r="G28" i="18"/>
  <c r="F28" i="18"/>
  <c r="E28" i="18"/>
  <c r="I27" i="18"/>
  <c r="H27" i="18"/>
  <c r="G27" i="18"/>
  <c r="F27" i="18"/>
  <c r="E27" i="18"/>
  <c r="I26" i="18"/>
  <c r="H26" i="18"/>
  <c r="G26" i="18"/>
  <c r="F26" i="18"/>
  <c r="E26" i="18"/>
  <c r="I22" i="18"/>
  <c r="H22" i="18"/>
  <c r="G22" i="18"/>
  <c r="F22" i="18"/>
  <c r="E22" i="18"/>
  <c r="I21" i="18"/>
  <c r="H21" i="18"/>
  <c r="G21" i="18"/>
  <c r="F21" i="18"/>
  <c r="E21" i="18"/>
  <c r="I20" i="18"/>
  <c r="H20" i="18"/>
  <c r="G20" i="18"/>
  <c r="F20" i="18"/>
  <c r="E20" i="18"/>
  <c r="I15" i="18"/>
  <c r="H15" i="18"/>
  <c r="G15" i="18"/>
  <c r="F15" i="18"/>
  <c r="E15" i="18"/>
  <c r="I14" i="18"/>
  <c r="H14" i="18"/>
  <c r="G14" i="18"/>
  <c r="F14" i="18"/>
  <c r="E14" i="18"/>
  <c r="I13" i="18"/>
  <c r="H13" i="18"/>
  <c r="G13" i="18"/>
  <c r="F13" i="18"/>
  <c r="E13" i="18"/>
  <c r="H88" i="14"/>
  <c r="I33" i="17"/>
  <c r="H33" i="17"/>
  <c r="G33" i="17"/>
  <c r="F33" i="17"/>
  <c r="E33" i="17"/>
  <c r="I32" i="17"/>
  <c r="H32" i="17"/>
  <c r="G32" i="17"/>
  <c r="F32" i="17"/>
  <c r="E32" i="17"/>
  <c r="I31" i="17"/>
  <c r="H31" i="17"/>
  <c r="G31" i="17"/>
  <c r="F31" i="17"/>
  <c r="E31" i="17"/>
  <c r="I27" i="17"/>
  <c r="H27" i="17"/>
  <c r="G27" i="17"/>
  <c r="F27" i="17"/>
  <c r="E27" i="17"/>
  <c r="I26" i="17"/>
  <c r="H26" i="17"/>
  <c r="G26" i="17"/>
  <c r="F26" i="17"/>
  <c r="E26" i="17"/>
  <c r="I25" i="17"/>
  <c r="H25" i="17"/>
  <c r="G25" i="17"/>
  <c r="F25" i="17"/>
  <c r="E25" i="17"/>
  <c r="I21" i="17"/>
  <c r="H21" i="17"/>
  <c r="G21" i="17"/>
  <c r="F21" i="17"/>
  <c r="E21" i="17"/>
  <c r="I20" i="17"/>
  <c r="H20" i="17"/>
  <c r="G20" i="17"/>
  <c r="F20" i="17"/>
  <c r="E20" i="17"/>
  <c r="I19" i="17"/>
  <c r="H19" i="17"/>
  <c r="G19" i="17"/>
  <c r="F19" i="17"/>
  <c r="E19" i="17"/>
  <c r="I15" i="17"/>
  <c r="H15" i="17"/>
  <c r="G15" i="17"/>
  <c r="F15" i="17"/>
  <c r="E15" i="17"/>
  <c r="I14" i="17"/>
  <c r="H14" i="17"/>
  <c r="G14" i="17"/>
  <c r="F14" i="17"/>
  <c r="E14" i="17"/>
  <c r="I13" i="17"/>
  <c r="H13" i="17"/>
  <c r="G13" i="17"/>
  <c r="F13" i="17"/>
  <c r="E13" i="17"/>
  <c r="I42" i="16"/>
  <c r="H42" i="16"/>
  <c r="G42" i="16"/>
  <c r="F42" i="16"/>
  <c r="E42" i="16"/>
  <c r="I41" i="16"/>
  <c r="H41" i="16"/>
  <c r="G41" i="16"/>
  <c r="F41" i="16"/>
  <c r="E41" i="16"/>
  <c r="I40" i="16"/>
  <c r="H40" i="16"/>
  <c r="G40" i="16"/>
  <c r="F40" i="16"/>
  <c r="E40" i="16"/>
  <c r="I39" i="16"/>
  <c r="H39" i="16"/>
  <c r="G39" i="16"/>
  <c r="F39" i="16"/>
  <c r="E39" i="16"/>
  <c r="I38" i="16"/>
  <c r="H38" i="16"/>
  <c r="G38" i="16"/>
  <c r="F38" i="16"/>
  <c r="E38" i="16"/>
  <c r="I37" i="16"/>
  <c r="H37" i="16"/>
  <c r="G37" i="16"/>
  <c r="F37" i="16"/>
  <c r="E37" i="16"/>
  <c r="I36" i="16"/>
  <c r="H36" i="16"/>
  <c r="G36" i="16"/>
  <c r="F36" i="16"/>
  <c r="E36" i="16"/>
  <c r="I35" i="16"/>
  <c r="H35" i="16"/>
  <c r="G35" i="16"/>
  <c r="F35" i="16"/>
  <c r="E35" i="16"/>
  <c r="I31" i="16"/>
  <c r="H31" i="16"/>
  <c r="G31" i="16"/>
  <c r="F31" i="16"/>
  <c r="E31" i="16"/>
  <c r="I29" i="16"/>
  <c r="H29" i="16"/>
  <c r="G29" i="16"/>
  <c r="F29" i="16"/>
  <c r="E29" i="16"/>
  <c r="I28" i="16"/>
  <c r="H28" i="16"/>
  <c r="G28" i="16"/>
  <c r="F28" i="16"/>
  <c r="E28" i="16"/>
  <c r="I27" i="16"/>
  <c r="H27" i="16"/>
  <c r="G27" i="16"/>
  <c r="F27" i="16"/>
  <c r="E27" i="16"/>
  <c r="I26" i="16"/>
  <c r="H26" i="16"/>
  <c r="G26" i="16"/>
  <c r="F26" i="16"/>
  <c r="E26" i="16"/>
  <c r="I25" i="16"/>
  <c r="H25" i="16"/>
  <c r="G25" i="16"/>
  <c r="F25" i="16"/>
  <c r="E25" i="16"/>
  <c r="I24" i="16"/>
  <c r="H24" i="16"/>
  <c r="G24" i="16"/>
  <c r="F24" i="16"/>
  <c r="E24" i="16"/>
  <c r="I23" i="16"/>
  <c r="H23" i="16"/>
  <c r="G23" i="16"/>
  <c r="F23" i="16"/>
  <c r="E23" i="16"/>
  <c r="I22" i="16"/>
  <c r="H22" i="16"/>
  <c r="G22" i="16"/>
  <c r="F22" i="16"/>
  <c r="E22" i="16"/>
  <c r="I21" i="16"/>
  <c r="H21" i="16"/>
  <c r="G21" i="16"/>
  <c r="F21" i="16"/>
  <c r="E21" i="16"/>
  <c r="I20" i="16"/>
  <c r="H20" i="16"/>
  <c r="G20" i="16"/>
  <c r="F20" i="16"/>
  <c r="E20" i="16"/>
  <c r="I19" i="16"/>
  <c r="H19" i="16"/>
  <c r="G19" i="16"/>
  <c r="F19" i="16"/>
  <c r="E19" i="16"/>
  <c r="I18" i="16"/>
  <c r="H18" i="16"/>
  <c r="G18" i="16"/>
  <c r="F18" i="16"/>
  <c r="E18" i="16"/>
  <c r="I17" i="16"/>
  <c r="H17" i="16"/>
  <c r="G17" i="16"/>
  <c r="F17" i="16"/>
  <c r="E17" i="16"/>
  <c r="I16" i="16"/>
  <c r="H16" i="16"/>
  <c r="G16" i="16"/>
  <c r="F16" i="16"/>
  <c r="E16" i="16"/>
  <c r="I15" i="16"/>
  <c r="H15" i="16"/>
  <c r="G15" i="16"/>
  <c r="F15" i="16"/>
  <c r="E15" i="16"/>
  <c r="I14" i="16"/>
  <c r="H14" i="16"/>
  <c r="G14" i="16"/>
  <c r="F14" i="16"/>
  <c r="E14" i="16"/>
  <c r="I13" i="16"/>
  <c r="H13" i="16"/>
  <c r="G13" i="16"/>
  <c r="F13" i="16"/>
  <c r="E13" i="16"/>
  <c r="M295" i="14"/>
  <c r="M296" i="14"/>
  <c r="M294" i="14"/>
  <c r="M290" i="14"/>
  <c r="M291" i="14"/>
  <c r="M292" i="14"/>
  <c r="M289" i="14"/>
  <c r="M277" i="14"/>
  <c r="M278" i="14"/>
  <c r="M279" i="14"/>
  <c r="M280" i="14"/>
  <c r="M281" i="14"/>
  <c r="M282" i="14"/>
  <c r="M283" i="14"/>
  <c r="M284" i="14"/>
  <c r="M285" i="14"/>
  <c r="M286" i="14"/>
  <c r="M287" i="14"/>
  <c r="M276" i="14"/>
  <c r="M265" i="14"/>
  <c r="M266" i="14"/>
  <c r="M267" i="14"/>
  <c r="M268" i="14"/>
  <c r="M269" i="14"/>
  <c r="M270" i="14"/>
  <c r="M271" i="14"/>
  <c r="M272" i="14"/>
  <c r="M273" i="14"/>
  <c r="M274" i="14"/>
  <c r="M264" i="14"/>
  <c r="M263" i="14"/>
  <c r="M262" i="14"/>
  <c r="M261" i="14"/>
  <c r="M260" i="14"/>
  <c r="M259" i="14"/>
  <c r="M258" i="14"/>
  <c r="M257" i="14"/>
  <c r="M256" i="14"/>
  <c r="M255" i="14"/>
  <c r="M254" i="14"/>
  <c r="M253" i="14"/>
  <c r="M252" i="14"/>
  <c r="M251" i="14"/>
  <c r="M250" i="14"/>
  <c r="M249" i="14"/>
  <c r="M247" i="14"/>
  <c r="M246" i="14"/>
  <c r="M245" i="14"/>
  <c r="M244" i="14"/>
  <c r="M243" i="14"/>
  <c r="M242" i="14"/>
  <c r="M241" i="14"/>
  <c r="M240" i="14"/>
  <c r="M232" i="14"/>
  <c r="M233" i="14"/>
  <c r="M234" i="14"/>
  <c r="M235" i="14"/>
  <c r="M236" i="14"/>
  <c r="M237" i="14"/>
  <c r="M238" i="14"/>
  <c r="M231" i="14"/>
  <c r="M220" i="14"/>
  <c r="M221" i="14"/>
  <c r="M222" i="14"/>
  <c r="M223" i="14"/>
  <c r="M224" i="14"/>
  <c r="M225" i="14"/>
  <c r="M226" i="14"/>
  <c r="M227" i="14"/>
  <c r="M228" i="14"/>
  <c r="M229" i="14"/>
  <c r="M219" i="14"/>
  <c r="M190" i="14"/>
  <c r="M191" i="14"/>
  <c r="M192" i="14"/>
  <c r="M193" i="14"/>
  <c r="M194" i="14"/>
  <c r="M195" i="14"/>
  <c r="M196" i="14"/>
  <c r="M197" i="14"/>
  <c r="M198" i="14"/>
  <c r="M199" i="14"/>
  <c r="M200" i="14"/>
  <c r="M201" i="14"/>
  <c r="M202" i="14"/>
  <c r="M203" i="14"/>
  <c r="M204" i="14"/>
  <c r="M205" i="14"/>
  <c r="M206" i="14"/>
  <c r="M207" i="14"/>
  <c r="M208" i="14"/>
  <c r="M209" i="14"/>
  <c r="M210" i="14"/>
  <c r="M211" i="14"/>
  <c r="M212" i="14"/>
  <c r="M213" i="14"/>
  <c r="M214" i="14"/>
  <c r="M215" i="14"/>
  <c r="M216" i="14"/>
  <c r="M217" i="14"/>
  <c r="M189" i="14"/>
  <c r="M179" i="14"/>
  <c r="M180" i="14"/>
  <c r="M181" i="14"/>
  <c r="M182" i="14"/>
  <c r="M183" i="14"/>
  <c r="M178" i="14"/>
  <c r="M176" i="14"/>
  <c r="M175" i="14"/>
  <c r="M174" i="14"/>
  <c r="M172" i="14"/>
  <c r="M171" i="14"/>
  <c r="M170" i="14"/>
  <c r="M169" i="14"/>
  <c r="M160" i="14"/>
  <c r="M161" i="14"/>
  <c r="M162" i="14"/>
  <c r="M163" i="14"/>
  <c r="M164" i="14"/>
  <c r="M165" i="14"/>
  <c r="M166" i="14"/>
  <c r="M167" i="14"/>
  <c r="M159" i="14"/>
  <c r="M156" i="14"/>
  <c r="M154" i="14"/>
  <c r="M153" i="14"/>
  <c r="M151" i="14"/>
  <c r="M101" i="14"/>
  <c r="M102" i="14"/>
  <c r="M103" i="14"/>
  <c r="M104" i="14"/>
  <c r="M105" i="14"/>
  <c r="M106" i="14"/>
  <c r="M107" i="14"/>
  <c r="M108" i="14"/>
  <c r="M109" i="14"/>
  <c r="M110" i="14"/>
  <c r="M111" i="14"/>
  <c r="M112" i="14"/>
  <c r="M100" i="14"/>
  <c r="M98" i="14"/>
  <c r="M97" i="14"/>
  <c r="M95" i="14"/>
  <c r="M94" i="14"/>
  <c r="M92" i="14"/>
  <c r="M90" i="14"/>
  <c r="M88" i="14"/>
  <c r="M87" i="14"/>
  <c r="M85" i="14"/>
  <c r="M82" i="14"/>
  <c r="M83" i="14"/>
  <c r="M81" i="14"/>
  <c r="M79" i="14"/>
  <c r="M74" i="14"/>
  <c r="M75" i="14"/>
  <c r="M76" i="14"/>
  <c r="M77" i="14"/>
  <c r="M73" i="14"/>
  <c r="M56" i="14"/>
  <c r="M57" i="14"/>
  <c r="M58" i="14"/>
  <c r="M59" i="14"/>
  <c r="M60" i="14"/>
  <c r="M61" i="14"/>
  <c r="M62" i="14"/>
  <c r="M63" i="14"/>
  <c r="M64" i="14"/>
  <c r="M65" i="14"/>
  <c r="M66" i="14"/>
  <c r="M67" i="14"/>
  <c r="M68" i="14"/>
  <c r="M69" i="14"/>
  <c r="M70" i="14"/>
  <c r="M71" i="14"/>
  <c r="M55" i="14"/>
  <c r="M52" i="14"/>
  <c r="M51" i="14"/>
  <c r="M47" i="14"/>
  <c r="M48" i="14"/>
  <c r="M49" i="14"/>
  <c r="M46" i="14"/>
  <c r="M43" i="14"/>
  <c r="M41" i="14"/>
  <c r="M37" i="14"/>
  <c r="M38" i="14"/>
  <c r="M39" i="14"/>
  <c r="M36" i="14"/>
  <c r="M35" i="14"/>
  <c r="M34" i="14"/>
  <c r="M32" i="14"/>
  <c r="M31" i="14"/>
  <c r="M30" i="14"/>
  <c r="M27" i="14"/>
  <c r="M28" i="14"/>
  <c r="M26" i="14"/>
  <c r="M23" i="14"/>
  <c r="M24" i="14"/>
  <c r="M22" i="14"/>
  <c r="M15" i="14"/>
  <c r="M16" i="14"/>
  <c r="M17" i="14"/>
  <c r="M18" i="14"/>
  <c r="M19" i="14"/>
  <c r="M20" i="14"/>
  <c r="I92" i="14"/>
  <c r="H92" i="14"/>
  <c r="G92" i="14"/>
  <c r="F92" i="14"/>
  <c r="E92" i="14"/>
  <c r="E274" i="14"/>
  <c r="F274" i="14"/>
  <c r="G274" i="14"/>
  <c r="H274" i="14"/>
  <c r="I274" i="14"/>
  <c r="E273" i="14"/>
  <c r="F273" i="14"/>
  <c r="G273" i="14"/>
  <c r="H273" i="14"/>
  <c r="I273" i="14"/>
  <c r="E272" i="14"/>
  <c r="F272" i="14"/>
  <c r="G272" i="14"/>
  <c r="H272" i="14"/>
  <c r="I272" i="14"/>
  <c r="E271" i="14"/>
  <c r="F271" i="14"/>
  <c r="G271" i="14"/>
  <c r="H271" i="14"/>
  <c r="I271" i="14"/>
  <c r="E270" i="14"/>
  <c r="F270" i="14"/>
  <c r="G270" i="14"/>
  <c r="H270" i="14"/>
  <c r="I270" i="14"/>
  <c r="E269" i="14"/>
  <c r="F269" i="14"/>
  <c r="G269" i="14"/>
  <c r="H269" i="14"/>
  <c r="I269" i="14"/>
  <c r="E268" i="14"/>
  <c r="F268" i="14"/>
  <c r="G268" i="14"/>
  <c r="H268" i="14"/>
  <c r="I268" i="14"/>
  <c r="E267" i="14"/>
  <c r="F267" i="14"/>
  <c r="G267" i="14"/>
  <c r="H267" i="14"/>
  <c r="I267" i="14"/>
  <c r="E266" i="14"/>
  <c r="F266" i="14"/>
  <c r="G266" i="14"/>
  <c r="H266" i="14"/>
  <c r="I266" i="14"/>
  <c r="E265" i="14"/>
  <c r="F265" i="14"/>
  <c r="G265" i="14"/>
  <c r="H265" i="14"/>
  <c r="I265" i="14"/>
  <c r="E264" i="14"/>
  <c r="F264" i="14"/>
  <c r="G264" i="14"/>
  <c r="H264" i="14"/>
  <c r="I264" i="14"/>
  <c r="E263" i="14"/>
  <c r="F263" i="14"/>
  <c r="G263" i="14"/>
  <c r="H263" i="14"/>
  <c r="I263" i="14"/>
  <c r="E262" i="14"/>
  <c r="F262" i="14"/>
  <c r="G262" i="14"/>
  <c r="H262" i="14"/>
  <c r="I262" i="14"/>
  <c r="E261" i="14"/>
  <c r="F261" i="14"/>
  <c r="G261" i="14"/>
  <c r="H261" i="14"/>
  <c r="I261" i="14"/>
  <c r="E260" i="14"/>
  <c r="F260" i="14"/>
  <c r="G260" i="14"/>
  <c r="H260" i="14"/>
  <c r="I260" i="14"/>
  <c r="E259" i="14"/>
  <c r="F259" i="14"/>
  <c r="G259" i="14"/>
  <c r="H259" i="14"/>
  <c r="I259" i="14"/>
  <c r="E258" i="14"/>
  <c r="F258" i="14"/>
  <c r="G258" i="14"/>
  <c r="H258" i="14"/>
  <c r="I258" i="14"/>
  <c r="E257" i="14"/>
  <c r="F257" i="14"/>
  <c r="G257" i="14"/>
  <c r="H257" i="14"/>
  <c r="I257" i="14"/>
  <c r="E256" i="14"/>
  <c r="F256" i="14"/>
  <c r="G256" i="14"/>
  <c r="H256" i="14"/>
  <c r="I256" i="14"/>
  <c r="E255" i="14"/>
  <c r="F255" i="14"/>
  <c r="G255" i="14"/>
  <c r="H255" i="14"/>
  <c r="I255" i="14"/>
  <c r="E238" i="14"/>
  <c r="F238" i="14"/>
  <c r="G238" i="14"/>
  <c r="H238" i="14"/>
  <c r="I238" i="14"/>
  <c r="E232" i="14"/>
  <c r="F232" i="14"/>
  <c r="G232" i="14"/>
  <c r="H232" i="14"/>
  <c r="I232" i="14"/>
  <c r="E233" i="14"/>
  <c r="F233" i="14"/>
  <c r="G233" i="14"/>
  <c r="H233" i="14"/>
  <c r="I233" i="14"/>
  <c r="E234" i="14"/>
  <c r="F234" i="14"/>
  <c r="G234" i="14"/>
  <c r="H234" i="14"/>
  <c r="I234" i="14"/>
  <c r="E235" i="14"/>
  <c r="F235" i="14"/>
  <c r="G235" i="14"/>
  <c r="H235" i="14"/>
  <c r="I235" i="14"/>
  <c r="E236" i="14"/>
  <c r="F236" i="14"/>
  <c r="G236" i="14"/>
  <c r="H236" i="14"/>
  <c r="I236" i="14"/>
  <c r="I231" i="14"/>
  <c r="H231" i="14"/>
  <c r="G231" i="14"/>
  <c r="F231" i="14"/>
  <c r="E231" i="14"/>
  <c r="I237" i="14"/>
  <c r="H237" i="14"/>
  <c r="G237" i="14"/>
  <c r="F237" i="14"/>
  <c r="E237" i="14"/>
  <c r="E290" i="14"/>
  <c r="F290" i="14"/>
  <c r="G290" i="14"/>
  <c r="H290" i="14"/>
  <c r="I290" i="14"/>
  <c r="E291" i="14"/>
  <c r="F291" i="14"/>
  <c r="G291" i="14"/>
  <c r="H291" i="14"/>
  <c r="I291" i="14"/>
  <c r="E292" i="14"/>
  <c r="F292" i="14"/>
  <c r="G292" i="14"/>
  <c r="H292" i="14"/>
  <c r="I292" i="14"/>
  <c r="I289" i="14"/>
  <c r="H289" i="14"/>
  <c r="G289" i="14"/>
  <c r="F289" i="14"/>
  <c r="E289" i="14"/>
  <c r="E246" i="14"/>
  <c r="F246" i="14"/>
  <c r="G246" i="14"/>
  <c r="H246" i="14"/>
  <c r="I246" i="14"/>
  <c r="E245" i="14"/>
  <c r="F245" i="14"/>
  <c r="G245" i="14"/>
  <c r="H245" i="14"/>
  <c r="I245" i="14"/>
  <c r="I49" i="14"/>
  <c r="H49" i="14"/>
  <c r="G49" i="14"/>
  <c r="F49" i="14"/>
  <c r="E49" i="14"/>
  <c r="I296" i="14"/>
  <c r="H296" i="14"/>
  <c r="G296" i="14"/>
  <c r="F296" i="14"/>
  <c r="E296" i="14"/>
  <c r="E247" i="14"/>
  <c r="F247" i="14"/>
  <c r="G247" i="14"/>
  <c r="H247" i="14"/>
  <c r="I247" i="14"/>
  <c r="E20" i="14"/>
  <c r="F20" i="14"/>
  <c r="G20" i="14"/>
  <c r="H20" i="14"/>
  <c r="I20" i="14"/>
  <c r="E19" i="14"/>
  <c r="F19" i="14"/>
  <c r="G19" i="14"/>
  <c r="H19" i="14"/>
  <c r="I19" i="14"/>
  <c r="I294" i="14"/>
  <c r="H294" i="14"/>
  <c r="G294" i="14"/>
  <c r="F294" i="14"/>
  <c r="E294" i="14"/>
  <c r="E287" i="14"/>
  <c r="F287" i="14"/>
  <c r="G287" i="14"/>
  <c r="H287" i="14"/>
  <c r="I287" i="14"/>
  <c r="E286" i="14"/>
  <c r="F286" i="14"/>
  <c r="G286" i="14"/>
  <c r="H286" i="14"/>
  <c r="I286" i="14"/>
  <c r="E285" i="14"/>
  <c r="F285" i="14"/>
  <c r="G285" i="14"/>
  <c r="H285" i="14"/>
  <c r="I285" i="14"/>
  <c r="E284" i="14"/>
  <c r="F284" i="14"/>
  <c r="G284" i="14"/>
  <c r="H284" i="14"/>
  <c r="I284" i="14"/>
  <c r="E283" i="14"/>
  <c r="F283" i="14"/>
  <c r="G283" i="14"/>
  <c r="H283" i="14"/>
  <c r="I283" i="14"/>
  <c r="E282" i="14"/>
  <c r="F282" i="14"/>
  <c r="G282" i="14"/>
  <c r="H282" i="14"/>
  <c r="I282" i="14"/>
  <c r="E281" i="14"/>
  <c r="F281" i="14"/>
  <c r="G281" i="14"/>
  <c r="H281" i="14"/>
  <c r="I281" i="14"/>
  <c r="E280" i="14"/>
  <c r="F280" i="14"/>
  <c r="G280" i="14"/>
  <c r="H280" i="14"/>
  <c r="I280" i="14"/>
  <c r="E279" i="14"/>
  <c r="F279" i="14"/>
  <c r="G279" i="14"/>
  <c r="H279" i="14"/>
  <c r="I279" i="14"/>
  <c r="E278" i="14"/>
  <c r="F278" i="14"/>
  <c r="G278" i="14"/>
  <c r="H278" i="14"/>
  <c r="I278" i="14"/>
  <c r="E277" i="14"/>
  <c r="F277" i="14"/>
  <c r="G277" i="14"/>
  <c r="H277" i="14"/>
  <c r="I277" i="14"/>
  <c r="I276" i="14"/>
  <c r="H276" i="14"/>
  <c r="G276" i="14"/>
  <c r="F276" i="14"/>
  <c r="E276" i="14"/>
  <c r="E254" i="14"/>
  <c r="F254" i="14"/>
  <c r="G254" i="14"/>
  <c r="H254" i="14"/>
  <c r="I254" i="14"/>
  <c r="E253" i="14"/>
  <c r="F253" i="14"/>
  <c r="G253" i="14"/>
  <c r="H253" i="14"/>
  <c r="I253" i="14"/>
  <c r="E250" i="14"/>
  <c r="E251" i="14"/>
  <c r="E252" i="14"/>
  <c r="F252" i="14"/>
  <c r="G252" i="14"/>
  <c r="H252" i="14"/>
  <c r="I252" i="14"/>
  <c r="F251" i="14"/>
  <c r="G251" i="14"/>
  <c r="H251" i="14"/>
  <c r="I251" i="14"/>
  <c r="F250" i="14"/>
  <c r="G250" i="14"/>
  <c r="H250" i="14"/>
  <c r="I250" i="14"/>
  <c r="I249" i="14"/>
  <c r="H249" i="14"/>
  <c r="G249" i="14"/>
  <c r="F249" i="14"/>
  <c r="E249" i="14"/>
  <c r="E242" i="14"/>
  <c r="F242" i="14"/>
  <c r="G242" i="14"/>
  <c r="H242" i="14"/>
  <c r="I242" i="14"/>
  <c r="E243" i="14"/>
  <c r="F243" i="14"/>
  <c r="G243" i="14"/>
  <c r="H243" i="14"/>
  <c r="I243" i="14"/>
  <c r="E244" i="14"/>
  <c r="F244" i="14"/>
  <c r="G244" i="14"/>
  <c r="H244" i="14"/>
  <c r="I244" i="14"/>
  <c r="E241" i="14"/>
  <c r="F241" i="14"/>
  <c r="G241" i="14"/>
  <c r="H241" i="14"/>
  <c r="I241" i="14"/>
  <c r="I240" i="14"/>
  <c r="H240" i="14"/>
  <c r="G240" i="14"/>
  <c r="G229" i="14"/>
  <c r="F240" i="14"/>
  <c r="E240" i="14"/>
  <c r="E217" i="14"/>
  <c r="F217" i="14"/>
  <c r="G217" i="14"/>
  <c r="H217" i="14"/>
  <c r="I217" i="14"/>
  <c r="E216" i="14"/>
  <c r="F216" i="14"/>
  <c r="G216" i="14"/>
  <c r="H216" i="14"/>
  <c r="I216" i="14"/>
  <c r="E215" i="14"/>
  <c r="F215" i="14"/>
  <c r="G215" i="14"/>
  <c r="H215" i="14"/>
  <c r="I215" i="14"/>
  <c r="E214" i="14"/>
  <c r="F214" i="14"/>
  <c r="G214" i="14"/>
  <c r="H214" i="14"/>
  <c r="I214" i="14"/>
  <c r="E213" i="14"/>
  <c r="F213" i="14"/>
  <c r="G213" i="14"/>
  <c r="H213" i="14"/>
  <c r="I213" i="14"/>
  <c r="E212" i="14"/>
  <c r="F212" i="14"/>
  <c r="G212" i="14"/>
  <c r="H212" i="14"/>
  <c r="I212" i="14"/>
  <c r="E211" i="14"/>
  <c r="F211" i="14"/>
  <c r="G211" i="14"/>
  <c r="H211" i="14"/>
  <c r="I211" i="14"/>
  <c r="E210" i="14"/>
  <c r="F210" i="14"/>
  <c r="G210" i="14"/>
  <c r="H210" i="14"/>
  <c r="I210" i="14"/>
  <c r="E209" i="14"/>
  <c r="F209" i="14"/>
  <c r="G209" i="14"/>
  <c r="H209" i="14"/>
  <c r="I209" i="14"/>
  <c r="E208" i="14"/>
  <c r="F208" i="14"/>
  <c r="G208" i="14"/>
  <c r="H208" i="14"/>
  <c r="I208" i="14"/>
  <c r="E207" i="14"/>
  <c r="F207" i="14"/>
  <c r="G207" i="14"/>
  <c r="H207" i="14"/>
  <c r="I207" i="14"/>
  <c r="E206" i="14"/>
  <c r="F206" i="14"/>
  <c r="G206" i="14"/>
  <c r="H206" i="14"/>
  <c r="I206" i="14"/>
  <c r="E205" i="14"/>
  <c r="F205" i="14"/>
  <c r="G205" i="14"/>
  <c r="H205" i="14"/>
  <c r="I205" i="14"/>
  <c r="E204" i="14"/>
  <c r="F204" i="14"/>
  <c r="G204" i="14"/>
  <c r="H204" i="14"/>
  <c r="I204" i="14"/>
  <c r="E203" i="14"/>
  <c r="F203" i="14"/>
  <c r="G203" i="14"/>
  <c r="H203" i="14"/>
  <c r="I203" i="14"/>
  <c r="E202" i="14"/>
  <c r="F202" i="14"/>
  <c r="G202" i="14"/>
  <c r="H202" i="14"/>
  <c r="I202" i="14"/>
  <c r="E201" i="14"/>
  <c r="F201" i="14"/>
  <c r="G201" i="14"/>
  <c r="H201" i="14"/>
  <c r="I201" i="14"/>
  <c r="E200" i="14"/>
  <c r="F200" i="14"/>
  <c r="G200" i="14"/>
  <c r="H200" i="14"/>
  <c r="I200" i="14"/>
  <c r="E199" i="14"/>
  <c r="F199" i="14"/>
  <c r="G199" i="14"/>
  <c r="H199" i="14"/>
  <c r="I199" i="14"/>
  <c r="E198" i="14"/>
  <c r="F198" i="14"/>
  <c r="G198" i="14"/>
  <c r="H198" i="14"/>
  <c r="I198" i="14"/>
  <c r="E197" i="14"/>
  <c r="F197" i="14"/>
  <c r="G197" i="14"/>
  <c r="H197" i="14"/>
  <c r="I197" i="14"/>
  <c r="E196" i="14"/>
  <c r="F196" i="14"/>
  <c r="G196" i="14"/>
  <c r="H196" i="14"/>
  <c r="I196" i="14"/>
  <c r="E195" i="14"/>
  <c r="F195" i="14"/>
  <c r="G195" i="14"/>
  <c r="H195" i="14"/>
  <c r="I195" i="14"/>
  <c r="E194" i="14"/>
  <c r="F194" i="14"/>
  <c r="G194" i="14"/>
  <c r="H194" i="14"/>
  <c r="I194" i="14"/>
  <c r="E193" i="14"/>
  <c r="F193" i="14"/>
  <c r="G193" i="14"/>
  <c r="H193" i="14"/>
  <c r="I193" i="14"/>
  <c r="E192" i="14"/>
  <c r="F192" i="14"/>
  <c r="G192" i="14"/>
  <c r="H192" i="14"/>
  <c r="I192" i="14"/>
  <c r="E191" i="14"/>
  <c r="F191" i="14"/>
  <c r="G191" i="14"/>
  <c r="H191" i="14"/>
  <c r="I191" i="14"/>
  <c r="E190" i="14"/>
  <c r="F190" i="14"/>
  <c r="G190" i="14"/>
  <c r="H190" i="14"/>
  <c r="I190" i="14"/>
  <c r="I189" i="14"/>
  <c r="H189" i="14"/>
  <c r="G189" i="14"/>
  <c r="F189" i="14"/>
  <c r="E189" i="14"/>
  <c r="I167" i="14"/>
  <c r="H167" i="14"/>
  <c r="G167" i="14"/>
  <c r="F167" i="14"/>
  <c r="E167" i="14"/>
  <c r="I166" i="14"/>
  <c r="H166" i="14"/>
  <c r="G166" i="14"/>
  <c r="F166" i="14"/>
  <c r="E166" i="14"/>
  <c r="I165" i="14"/>
  <c r="H165" i="14"/>
  <c r="G165" i="14"/>
  <c r="F165" i="14"/>
  <c r="E165" i="14"/>
  <c r="I164" i="14"/>
  <c r="H164" i="14"/>
  <c r="G164" i="14"/>
  <c r="F164" i="14"/>
  <c r="E164" i="14"/>
  <c r="I163" i="14"/>
  <c r="H163" i="14"/>
  <c r="G163" i="14"/>
  <c r="F163" i="14"/>
  <c r="E163" i="14"/>
  <c r="I162" i="14"/>
  <c r="H162" i="14"/>
  <c r="G162" i="14"/>
  <c r="F162" i="14"/>
  <c r="E162" i="14"/>
  <c r="I229" i="14"/>
  <c r="H229" i="14"/>
  <c r="F229" i="14"/>
  <c r="E229" i="14"/>
  <c r="I228" i="14"/>
  <c r="H228" i="14"/>
  <c r="G228" i="14"/>
  <c r="F228" i="14"/>
  <c r="E228" i="14"/>
  <c r="I227" i="14"/>
  <c r="H227" i="14"/>
  <c r="G227" i="14"/>
  <c r="F227" i="14"/>
  <c r="E227" i="14"/>
  <c r="I226" i="14"/>
  <c r="H226" i="14"/>
  <c r="G226" i="14"/>
  <c r="F226" i="14"/>
  <c r="E226" i="14"/>
  <c r="I225" i="14"/>
  <c r="H225" i="14"/>
  <c r="G225" i="14"/>
  <c r="F225" i="14"/>
  <c r="E225" i="14"/>
  <c r="I224" i="14"/>
  <c r="H224" i="14"/>
  <c r="G224" i="14"/>
  <c r="F224" i="14"/>
  <c r="E224" i="14"/>
  <c r="I223" i="14"/>
  <c r="H223" i="14"/>
  <c r="G223" i="14"/>
  <c r="F223" i="14"/>
  <c r="E223" i="14"/>
  <c r="I222" i="14"/>
  <c r="H222" i="14"/>
  <c r="G222" i="14"/>
  <c r="F222" i="14"/>
  <c r="E222" i="14"/>
  <c r="I221" i="14"/>
  <c r="H221" i="14"/>
  <c r="G221" i="14"/>
  <c r="F221" i="14"/>
  <c r="E221" i="14"/>
  <c r="I220" i="14"/>
  <c r="H220" i="14"/>
  <c r="G220" i="14"/>
  <c r="F220" i="14"/>
  <c r="E220" i="14"/>
  <c r="I219" i="14"/>
  <c r="H219" i="14"/>
  <c r="G219" i="14"/>
  <c r="F219" i="14"/>
  <c r="E219" i="14"/>
  <c r="E183" i="14"/>
  <c r="F183" i="14"/>
  <c r="G183" i="14"/>
  <c r="H183" i="14"/>
  <c r="I183" i="14"/>
  <c r="E182" i="14"/>
  <c r="F182" i="14"/>
  <c r="G182" i="14"/>
  <c r="H182" i="14"/>
  <c r="I182" i="14"/>
  <c r="E181" i="14"/>
  <c r="F181" i="14"/>
  <c r="G181" i="14"/>
  <c r="H181" i="14"/>
  <c r="I181" i="14"/>
  <c r="I180" i="14"/>
  <c r="H180" i="14"/>
  <c r="G180" i="14"/>
  <c r="F180" i="14"/>
  <c r="E180" i="14"/>
  <c r="I179" i="14"/>
  <c r="H179" i="14"/>
  <c r="G179" i="14"/>
  <c r="F179" i="14"/>
  <c r="E179" i="14"/>
  <c r="I178" i="14"/>
  <c r="H178" i="14"/>
  <c r="G178" i="14"/>
  <c r="F178" i="14"/>
  <c r="E178" i="14"/>
  <c r="E175" i="14"/>
  <c r="F175" i="14"/>
  <c r="G175" i="14"/>
  <c r="H175" i="14"/>
  <c r="I175" i="14"/>
  <c r="E176" i="14"/>
  <c r="F176" i="14"/>
  <c r="G176" i="14"/>
  <c r="H176" i="14"/>
  <c r="I176" i="14"/>
  <c r="I174" i="14"/>
  <c r="H174" i="14"/>
  <c r="G174" i="14"/>
  <c r="F174" i="14"/>
  <c r="E174" i="14"/>
  <c r="E171" i="14"/>
  <c r="F171" i="14"/>
  <c r="G171" i="14"/>
  <c r="H171" i="14"/>
  <c r="I171" i="14"/>
  <c r="E172" i="14"/>
  <c r="F172" i="14"/>
  <c r="G172" i="14"/>
  <c r="H172" i="14"/>
  <c r="I172" i="14"/>
  <c r="E170" i="14"/>
  <c r="F170" i="14"/>
  <c r="G170" i="14"/>
  <c r="H170" i="14"/>
  <c r="I170" i="14"/>
  <c r="I169" i="14"/>
  <c r="H169" i="14"/>
  <c r="G169" i="14"/>
  <c r="F169" i="14"/>
  <c r="E169" i="14"/>
  <c r="I161" i="14"/>
  <c r="H161" i="14"/>
  <c r="G161" i="14"/>
  <c r="F161" i="14"/>
  <c r="E161" i="14"/>
  <c r="I160" i="14"/>
  <c r="H160" i="14"/>
  <c r="G160" i="14"/>
  <c r="F160" i="14"/>
  <c r="E160" i="14"/>
  <c r="I159" i="14"/>
  <c r="H159" i="14"/>
  <c r="G159" i="14"/>
  <c r="F159" i="14"/>
  <c r="E159" i="14"/>
  <c r="I58" i="14"/>
  <c r="I59" i="14"/>
  <c r="I61" i="14"/>
  <c r="I62" i="14"/>
  <c r="I64" i="14"/>
  <c r="I65" i="14"/>
  <c r="I67" i="14"/>
  <c r="I68" i="14"/>
  <c r="I70" i="14"/>
  <c r="I71" i="14"/>
  <c r="H58" i="14"/>
  <c r="H59" i="14"/>
  <c r="H61" i="14"/>
  <c r="H62" i="14"/>
  <c r="H64" i="14"/>
  <c r="H65" i="14"/>
  <c r="H67" i="14"/>
  <c r="H68" i="14"/>
  <c r="H70" i="14"/>
  <c r="H71" i="14"/>
  <c r="G58" i="14"/>
  <c r="G59" i="14"/>
  <c r="G61" i="14"/>
  <c r="G62" i="14"/>
  <c r="G64" i="14"/>
  <c r="G65" i="14"/>
  <c r="G67" i="14"/>
  <c r="G68" i="14"/>
  <c r="G70" i="14"/>
  <c r="G71" i="14"/>
  <c r="F58" i="14"/>
  <c r="F59" i="14"/>
  <c r="F61" i="14"/>
  <c r="F62" i="14"/>
  <c r="F64" i="14"/>
  <c r="F65" i="14"/>
  <c r="F67" i="14"/>
  <c r="F68" i="14"/>
  <c r="F70" i="14"/>
  <c r="F71" i="14"/>
  <c r="E58" i="14"/>
  <c r="E59" i="14"/>
  <c r="E61" i="14"/>
  <c r="E62" i="14"/>
  <c r="E64" i="14"/>
  <c r="E65" i="14"/>
  <c r="E67" i="14"/>
  <c r="E68" i="14"/>
  <c r="E70" i="14"/>
  <c r="E71" i="14"/>
  <c r="I55" i="14"/>
  <c r="H55" i="14"/>
  <c r="G55" i="14"/>
  <c r="G52" i="14"/>
  <c r="F55" i="14"/>
  <c r="E55" i="14"/>
  <c r="I56" i="14"/>
  <c r="H56" i="14"/>
  <c r="G56" i="14"/>
  <c r="F56" i="14"/>
  <c r="E56" i="14"/>
  <c r="I156" i="14"/>
  <c r="I154" i="14"/>
  <c r="I153" i="14"/>
  <c r="I151" i="14"/>
  <c r="I100" i="14"/>
  <c r="I101" i="14"/>
  <c r="I102" i="14"/>
  <c r="I103" i="14"/>
  <c r="I104" i="14"/>
  <c r="I105" i="14"/>
  <c r="I106" i="14"/>
  <c r="I107" i="14"/>
  <c r="I108" i="14"/>
  <c r="I109" i="14"/>
  <c r="I110" i="14"/>
  <c r="I111" i="14"/>
  <c r="I112" i="14"/>
  <c r="I98" i="14"/>
  <c r="I97" i="14"/>
  <c r="I95" i="14"/>
  <c r="I94" i="14"/>
  <c r="I90" i="14"/>
  <c r="I88" i="14"/>
  <c r="I87" i="14"/>
  <c r="I85" i="14"/>
  <c r="I82" i="14"/>
  <c r="I83" i="14"/>
  <c r="I81" i="14"/>
  <c r="I79" i="14"/>
  <c r="I74" i="14"/>
  <c r="I75" i="14"/>
  <c r="I76" i="14"/>
  <c r="I77" i="14"/>
  <c r="I73" i="14"/>
  <c r="I52" i="14"/>
  <c r="I51" i="14"/>
  <c r="I47" i="14"/>
  <c r="I48" i="14"/>
  <c r="I46" i="14"/>
  <c r="I43" i="14"/>
  <c r="I35" i="14"/>
  <c r="I36" i="14"/>
  <c r="I37" i="14"/>
  <c r="I38" i="14"/>
  <c r="I39" i="14"/>
  <c r="I41" i="14"/>
  <c r="I34" i="14"/>
  <c r="I31" i="14"/>
  <c r="I32" i="14"/>
  <c r="I30" i="14"/>
  <c r="I27" i="14"/>
  <c r="I28" i="14"/>
  <c r="I26" i="14"/>
  <c r="I23" i="14"/>
  <c r="I24" i="14"/>
  <c r="I22" i="14"/>
  <c r="I15" i="14"/>
  <c r="I16" i="14"/>
  <c r="I17" i="14"/>
  <c r="I18" i="14"/>
  <c r="H156" i="14"/>
  <c r="H154" i="14"/>
  <c r="H153" i="14"/>
  <c r="H151" i="14"/>
  <c r="H100" i="14"/>
  <c r="H101" i="14"/>
  <c r="H102" i="14"/>
  <c r="H103" i="14"/>
  <c r="H104" i="14"/>
  <c r="H105" i="14"/>
  <c r="H106" i="14"/>
  <c r="H107" i="14"/>
  <c r="H108" i="14"/>
  <c r="H109" i="14"/>
  <c r="H110" i="14"/>
  <c r="H111" i="14"/>
  <c r="H112" i="14"/>
  <c r="H98" i="14"/>
  <c r="H97" i="14"/>
  <c r="H95" i="14"/>
  <c r="H94" i="14"/>
  <c r="H90" i="14"/>
  <c r="H87" i="14"/>
  <c r="H85" i="14"/>
  <c r="H82" i="14"/>
  <c r="H83" i="14"/>
  <c r="H81" i="14"/>
  <c r="H79" i="14"/>
  <c r="H74" i="14"/>
  <c r="H75" i="14"/>
  <c r="H76" i="14"/>
  <c r="H77" i="14"/>
  <c r="H73" i="14"/>
  <c r="H52" i="14"/>
  <c r="H51" i="14"/>
  <c r="H47" i="14"/>
  <c r="H48" i="14"/>
  <c r="H46" i="14"/>
  <c r="H43" i="14"/>
  <c r="H41" i="14"/>
  <c r="H35" i="14"/>
  <c r="H36" i="14"/>
  <c r="H37" i="14"/>
  <c r="H38" i="14"/>
  <c r="H39" i="14"/>
  <c r="H34" i="14"/>
  <c r="H31" i="14"/>
  <c r="H32" i="14"/>
  <c r="H30" i="14"/>
  <c r="H27" i="14"/>
  <c r="H28" i="14"/>
  <c r="H26" i="14"/>
  <c r="H23" i="14"/>
  <c r="H24" i="14"/>
  <c r="H22" i="14"/>
  <c r="H15" i="14"/>
  <c r="H16" i="14"/>
  <c r="H17" i="14"/>
  <c r="H18" i="14"/>
  <c r="G156" i="14"/>
  <c r="G154" i="14"/>
  <c r="G153" i="14"/>
  <c r="G151" i="14"/>
  <c r="G100" i="14"/>
  <c r="G101" i="14"/>
  <c r="G102" i="14"/>
  <c r="G103" i="14"/>
  <c r="G104" i="14"/>
  <c r="G105" i="14"/>
  <c r="G106" i="14"/>
  <c r="G107" i="14"/>
  <c r="G108" i="14"/>
  <c r="G109" i="14"/>
  <c r="G110" i="14"/>
  <c r="G111" i="14"/>
  <c r="G112" i="14"/>
  <c r="G98" i="14"/>
  <c r="G97" i="14"/>
  <c r="G95" i="14"/>
  <c r="G94" i="14"/>
  <c r="G90" i="14"/>
  <c r="G88" i="14"/>
  <c r="G87" i="14"/>
  <c r="G85" i="14"/>
  <c r="G82" i="14"/>
  <c r="G83" i="14"/>
  <c r="G81" i="14"/>
  <c r="G79" i="14"/>
  <c r="G74" i="14"/>
  <c r="G75" i="14"/>
  <c r="G76" i="14"/>
  <c r="G77" i="14"/>
  <c r="G73" i="14"/>
  <c r="G51" i="14"/>
  <c r="G47" i="14"/>
  <c r="G48" i="14"/>
  <c r="G46" i="14"/>
  <c r="G43" i="14"/>
  <c r="G41" i="14"/>
  <c r="G35" i="14"/>
  <c r="G36" i="14"/>
  <c r="G37" i="14"/>
  <c r="G38" i="14"/>
  <c r="G39" i="14"/>
  <c r="G34" i="14"/>
  <c r="G31" i="14"/>
  <c r="G32" i="14"/>
  <c r="G30" i="14"/>
  <c r="G27" i="14"/>
  <c r="G28" i="14"/>
  <c r="G26" i="14"/>
  <c r="G23" i="14"/>
  <c r="G24" i="14"/>
  <c r="G22" i="14"/>
  <c r="G15" i="14"/>
  <c r="G16" i="14"/>
  <c r="G17" i="14"/>
  <c r="G18" i="14"/>
  <c r="F156" i="14"/>
  <c r="F154" i="14"/>
  <c r="F153" i="14"/>
  <c r="F151" i="14"/>
  <c r="F100" i="14"/>
  <c r="F101" i="14"/>
  <c r="F102" i="14"/>
  <c r="F103" i="14"/>
  <c r="F104" i="14"/>
  <c r="F105" i="14"/>
  <c r="F106" i="14"/>
  <c r="F107" i="14"/>
  <c r="F108" i="14"/>
  <c r="F109" i="14"/>
  <c r="F110" i="14"/>
  <c r="F111" i="14"/>
  <c r="F112" i="14"/>
  <c r="F98" i="14"/>
  <c r="F97" i="14"/>
  <c r="F95" i="14"/>
  <c r="F94" i="14"/>
  <c r="F90" i="14"/>
  <c r="F88" i="14"/>
  <c r="F87" i="14"/>
  <c r="F85" i="14"/>
  <c r="F82" i="14"/>
  <c r="F83" i="14"/>
  <c r="F81" i="14"/>
  <c r="F79" i="14"/>
  <c r="F74" i="14"/>
  <c r="F75" i="14"/>
  <c r="F76" i="14"/>
  <c r="F77" i="14"/>
  <c r="F73" i="14"/>
  <c r="F52" i="14"/>
  <c r="F51" i="14"/>
  <c r="F47" i="14"/>
  <c r="F48" i="14"/>
  <c r="F46" i="14"/>
  <c r="F43" i="14"/>
  <c r="F41" i="14"/>
  <c r="F35" i="14"/>
  <c r="F36" i="14"/>
  <c r="F37" i="14"/>
  <c r="F38" i="14"/>
  <c r="F39" i="14"/>
  <c r="F34" i="14"/>
  <c r="F31" i="14"/>
  <c r="F32" i="14"/>
  <c r="F30" i="14"/>
  <c r="F27" i="14"/>
  <c r="F28" i="14"/>
  <c r="F26" i="14"/>
  <c r="F23" i="14"/>
  <c r="F24" i="14"/>
  <c r="F22" i="14"/>
  <c r="F15" i="14"/>
  <c r="F16" i="14"/>
  <c r="F17" i="14"/>
  <c r="F18" i="14"/>
  <c r="E156" i="14"/>
  <c r="E154" i="14"/>
  <c r="E153" i="14"/>
  <c r="E151" i="14"/>
  <c r="E100" i="14"/>
  <c r="E101" i="14"/>
  <c r="E102" i="14"/>
  <c r="E103" i="14"/>
  <c r="E104" i="14"/>
  <c r="E105" i="14"/>
  <c r="E106" i="14"/>
  <c r="E107" i="14"/>
  <c r="E108" i="14"/>
  <c r="E109" i="14"/>
  <c r="E110" i="14"/>
  <c r="E111" i="14"/>
  <c r="E112" i="14"/>
  <c r="E98" i="14"/>
  <c r="E97" i="14"/>
  <c r="E95" i="14"/>
  <c r="E94" i="14"/>
  <c r="E90" i="14"/>
  <c r="E88" i="14"/>
  <c r="E87" i="14"/>
  <c r="E85" i="14"/>
  <c r="E82" i="14"/>
  <c r="E83" i="14"/>
  <c r="E81" i="14"/>
  <c r="E79" i="14"/>
  <c r="E74" i="14"/>
  <c r="E75" i="14"/>
  <c r="E76" i="14"/>
  <c r="E77" i="14"/>
  <c r="E73" i="14"/>
  <c r="E52" i="14"/>
  <c r="E51" i="14"/>
  <c r="E47" i="14"/>
  <c r="E48" i="14"/>
  <c r="E46" i="14"/>
  <c r="E43" i="14"/>
  <c r="E41" i="14"/>
  <c r="E35" i="14"/>
  <c r="E36" i="14"/>
  <c r="E37" i="14"/>
  <c r="E38" i="14"/>
  <c r="E39" i="14"/>
  <c r="E34" i="14"/>
  <c r="E31" i="14"/>
  <c r="E32" i="14"/>
  <c r="E30" i="14"/>
  <c r="E27" i="14"/>
  <c r="E28" i="14"/>
  <c r="E26" i="14"/>
  <c r="E23" i="14"/>
  <c r="E24" i="14"/>
  <c r="E22" i="14"/>
  <c r="E15" i="14"/>
  <c r="E16" i="14"/>
  <c r="E17" i="14"/>
  <c r="E18" i="14"/>
</calcChain>
</file>

<file path=xl/sharedStrings.xml><?xml version="1.0" encoding="utf-8"?>
<sst xmlns="http://schemas.openxmlformats.org/spreadsheetml/2006/main" count="867" uniqueCount="640">
  <si>
    <t>ИЗДЕЛИЯ СОБСТВЕННОГО ПРОИЗВОДСТВА</t>
  </si>
  <si>
    <t>Рисунок</t>
  </si>
  <si>
    <t>Наименование изделия</t>
  </si>
  <si>
    <t>30</t>
  </si>
  <si>
    <t>50</t>
  </si>
  <si>
    <t>40</t>
  </si>
  <si>
    <t>Уголок крепёжный фигурный - УКФ</t>
  </si>
  <si>
    <t>ЛИНЕЙКА "ПОД СТАРИНУ"</t>
  </si>
  <si>
    <t>Петли накладные фигурные</t>
  </si>
  <si>
    <t>Задвижки фигурные</t>
  </si>
  <si>
    <t xml:space="preserve"> </t>
  </si>
  <si>
    <t>Опора для перил</t>
  </si>
  <si>
    <t>Ручка-скоба</t>
  </si>
  <si>
    <t>Уголок декоративный</t>
  </si>
  <si>
    <t>№1</t>
  </si>
  <si>
    <t>№2</t>
  </si>
  <si>
    <t>№3</t>
  </si>
  <si>
    <t>№4</t>
  </si>
  <si>
    <t>№5</t>
  </si>
  <si>
    <t>Базовая</t>
  </si>
  <si>
    <t>Накладка накидная</t>
  </si>
  <si>
    <t>20</t>
  </si>
  <si>
    <t>15</t>
  </si>
  <si>
    <t>Щеколда большая</t>
  </si>
  <si>
    <t>10</t>
  </si>
  <si>
    <t>80</t>
  </si>
  <si>
    <t>Щеколда малая</t>
  </si>
  <si>
    <t>Кронштейн декоративный</t>
  </si>
  <si>
    <t>Ручка мебельная</t>
  </si>
  <si>
    <t>Петли стрелы "ДЕКОР"</t>
  </si>
  <si>
    <t xml:space="preserve">Крепление ступеней фигурное </t>
  </si>
  <si>
    <t>№6</t>
  </si>
  <si>
    <t>Крючки</t>
  </si>
  <si>
    <t>2</t>
  </si>
  <si>
    <t>Ручка-кнопка декоративная</t>
  </si>
  <si>
    <t>2,4</t>
  </si>
  <si>
    <t>0,92</t>
  </si>
  <si>
    <t>4,5</t>
  </si>
  <si>
    <t>Ручка-щеколда</t>
  </si>
  <si>
    <t>0,79</t>
  </si>
  <si>
    <t>Цена от 
10 т.р. 
-20%</t>
  </si>
  <si>
    <t>Цена от 
30 т.р. 
-25%</t>
  </si>
  <si>
    <t>Цена от 
60 т.р. 
-30%</t>
  </si>
  <si>
    <t>Цена от 
100 т.р.                -35%</t>
  </si>
  <si>
    <t>Цена от                170 т.р.                  -40%</t>
  </si>
  <si>
    <t>Вешалки настенные</t>
  </si>
  <si>
    <t xml:space="preserve">  </t>
  </si>
  <si>
    <t xml:space="preserve">   </t>
  </si>
  <si>
    <t xml:space="preserve">черный матовый     </t>
  </si>
  <si>
    <t xml:space="preserve">Вешалка настенная 3К  </t>
  </si>
  <si>
    <t>черный матовый</t>
  </si>
  <si>
    <t xml:space="preserve">Вешалка настенная 2В </t>
  </si>
  <si>
    <t xml:space="preserve">черный матовый                       </t>
  </si>
  <si>
    <t xml:space="preserve">черный матовый    </t>
  </si>
  <si>
    <t>6</t>
  </si>
  <si>
    <t>8</t>
  </si>
  <si>
    <t>МЕБЕЛЬНАЯ ФУРНИТУРА</t>
  </si>
  <si>
    <t>Петля накладная мебельная</t>
  </si>
  <si>
    <t>Петля-стрела двойная мебельная</t>
  </si>
  <si>
    <t>Петля-стрела мебельная</t>
  </si>
  <si>
    <t xml:space="preserve"> заказ</t>
  </si>
  <si>
    <t>заказ</t>
  </si>
  <si>
    <t>8 уп в коробке</t>
  </si>
  <si>
    <t>ДЛЯ ПИКНИКА</t>
  </si>
  <si>
    <t>Крючок накидной плоский</t>
  </si>
  <si>
    <t>Цена от 
10 т.р. 
-5%</t>
  </si>
  <si>
    <t>Цена от 
30 т.р. 
-7%</t>
  </si>
  <si>
    <t>Цена от 
60 т.р. 
-10%</t>
  </si>
  <si>
    <t>РУЧКИ-СКОБЫ</t>
  </si>
  <si>
    <t>РУЧКИ-СКОБЫ (металлические)</t>
  </si>
  <si>
    <t>ПЕТЛИ НАКЛАДНЫЕ</t>
  </si>
  <si>
    <t>ПН5-60 унив. оксид.</t>
  </si>
  <si>
    <t>200/20</t>
  </si>
  <si>
    <t>ПН5-60 унив.цинк.</t>
  </si>
  <si>
    <t xml:space="preserve">ПН5-60 унив. белая </t>
  </si>
  <si>
    <t xml:space="preserve">ПН5-60 унив. зол.металлик </t>
  </si>
  <si>
    <t>ПН5-60 унив. ст.бронза</t>
  </si>
  <si>
    <t>ПН5-60 унив. брон.металлик</t>
  </si>
  <si>
    <t>ПН1-85 Лев/Прав оксид.</t>
  </si>
  <si>
    <t>50/10</t>
  </si>
  <si>
    <t>ПН1-85 Лев/Прав цинк</t>
  </si>
  <si>
    <t>ПН1-85 Лев/Прав белая</t>
  </si>
  <si>
    <t>ПН1-85 Лев/Прав зол.металлик</t>
  </si>
  <si>
    <t>ПН1-85 Лев/Прав ст.бронза</t>
  </si>
  <si>
    <t>ПН1-85 Лев/Прав брон.металлик</t>
  </si>
  <si>
    <t>ПН1-110 Лев/Прав оксид.</t>
  </si>
  <si>
    <t>ПН1-110 Лев/Прав цинк</t>
  </si>
  <si>
    <t>ПН1-110 Лев/Прав белая</t>
  </si>
  <si>
    <t>ПН1-110 Лев/Прав зол.металлик</t>
  </si>
  <si>
    <t>ПН1-110 Лев/Прав ст.бронза</t>
  </si>
  <si>
    <t>ПН1-110 Лев/Прав брон.металлик</t>
  </si>
  <si>
    <t>ПН1-130 Лев/Прав оксид.</t>
  </si>
  <si>
    <t>ПН1-130 Лев/Прав цинк</t>
  </si>
  <si>
    <t>ПН1-130 Лев/Прав белая</t>
  </si>
  <si>
    <t>ПН1-130 Лев/Прав зол.металлик</t>
  </si>
  <si>
    <t>ПН1-130 Лев/Прав ст.бронза</t>
  </si>
  <si>
    <t>ПН1-130 Лев/Прав брон.металлик</t>
  </si>
  <si>
    <t>ШПИНГАЛЕТЫ-ЗАДВИЖКИ</t>
  </si>
  <si>
    <t>ЗТ-40 оксид.</t>
  </si>
  <si>
    <t>100/20</t>
  </si>
  <si>
    <t>ЗТ-40 оцинк.</t>
  </si>
  <si>
    <t>ЗТ-40 белая</t>
  </si>
  <si>
    <t>ЗТ-40 зол.металлик</t>
  </si>
  <si>
    <t>ЗТ-40 ст.бронза</t>
  </si>
  <si>
    <t>ЗТ-40 черный матовый</t>
  </si>
  <si>
    <t>ЗТ-40 бр.металлик</t>
  </si>
  <si>
    <t>ЗТ-82 оксид.</t>
  </si>
  <si>
    <t>ЗТ-82 оцинк.</t>
  </si>
  <si>
    <t>ЗТ-82 белая</t>
  </si>
  <si>
    <t>ЗТ-82 зол.металлик</t>
  </si>
  <si>
    <t>ЗТ-82 ст.бронза</t>
  </si>
  <si>
    <t>ЗТ-82 бр.металлик</t>
  </si>
  <si>
    <t>Задвижка ЗД-100-Пл окс.</t>
  </si>
  <si>
    <t>30/5</t>
  </si>
  <si>
    <t>Задвижка ЗД-100-Пл цинк.</t>
  </si>
  <si>
    <t>Задвижка ЗД-100-Пл золото</t>
  </si>
  <si>
    <t>Задвижка ЗД-100-Пл ст.бронза</t>
  </si>
  <si>
    <t>Задвижка ЗД-110 оксид</t>
  </si>
  <si>
    <t>Задвижка ЗД-110 оцинк</t>
  </si>
  <si>
    <t>Задвижка ЗД-110 зол.металлик</t>
  </si>
  <si>
    <t>Н</t>
  </si>
  <si>
    <t>Задвижка ЗД-110 ст.бронза</t>
  </si>
  <si>
    <t>Задвижка ЗД-110 бр.металлик</t>
  </si>
  <si>
    <t>Задвижка ЗД-110-Пр оксид</t>
  </si>
  <si>
    <t>15/5</t>
  </si>
  <si>
    <t>Задвижка ЗД-110-Пр цинк</t>
  </si>
  <si>
    <t>Задвижка ЗД-110-Пр зол.металлик</t>
  </si>
  <si>
    <t>Задвижка ЗД-110-Пр ст.бронза</t>
  </si>
  <si>
    <t>Задвижка ЗД-110-Пр бр.металлик</t>
  </si>
  <si>
    <t>Задвижка ЗД-100-КР окс.</t>
  </si>
  <si>
    <t>25/5</t>
  </si>
  <si>
    <t>Задвижка ЗД-100-КР оцинк</t>
  </si>
  <si>
    <t>25</t>
  </si>
  <si>
    <t>Задвижка ЗД-100-КР зол.металлик</t>
  </si>
  <si>
    <t>Задвижка ЗД-100-КР ст.бронза</t>
  </si>
  <si>
    <t>Задвижка ЗД-100-КР черный мат</t>
  </si>
  <si>
    <t>Задвижка ЗД-100-КР бронз.мет</t>
  </si>
  <si>
    <t>ПРОЧИЕ СКОБЯНЫЕ ИЗДЕЛИЯ</t>
  </si>
  <si>
    <t>Угольник 75 оксид.</t>
  </si>
  <si>
    <t>500/20</t>
  </si>
  <si>
    <t>Угольник 100 оксид.</t>
  </si>
  <si>
    <t>Тряпкодержатель цинк</t>
  </si>
  <si>
    <t>Ушко двер УД-40-Пл оксид.</t>
  </si>
  <si>
    <t xml:space="preserve">Ушко двер УД-50-Пл оксид. </t>
  </si>
  <si>
    <t>100/10</t>
  </si>
  <si>
    <t>Ушко двер УД-30-ГБ оксид.</t>
  </si>
  <si>
    <t>250/25</t>
  </si>
  <si>
    <t xml:space="preserve">Ушко двер УД-30-Пл оксид. </t>
  </si>
  <si>
    <t>300/20</t>
  </si>
  <si>
    <t>Ушко двер УД-50-Гб оксид.</t>
  </si>
  <si>
    <t>Ушко двер УД-40-ГБ оксид.</t>
  </si>
  <si>
    <t>150/25</t>
  </si>
  <si>
    <t>Система крепежа для заборов</t>
  </si>
  <si>
    <t>Наименование</t>
  </si>
  <si>
    <t>Покрытие</t>
  </si>
  <si>
    <t>А-В-С</t>
  </si>
  <si>
    <t>Кронштейн забора наружный КЗН</t>
  </si>
  <si>
    <t>40-60-174
40-50-174
40-40-174
30-50-174</t>
  </si>
  <si>
    <t>цинк</t>
  </si>
  <si>
    <t>полим.</t>
  </si>
  <si>
    <t>Кронштейн забора внутренний КЗВ</t>
  </si>
  <si>
    <t>40-60-174
40-50-174
40-40-174</t>
  </si>
  <si>
    <t>А-120</t>
  </si>
  <si>
    <t>Соединитель профиля СП</t>
  </si>
  <si>
    <t>ПРОЧНОСТЬ  И  ПОВЫШЕННЫЙ  СРОК  ЭКСПЛУАТАЦИИ</t>
  </si>
  <si>
    <t>Благодаря высококачественной стали толщиной 2 мм и оригинальной запатентованной конструкции наш кронштейн обладает большей жесткостью и прочностью по сравнению с аналогами.</t>
  </si>
  <si>
    <t>ПРОСТОТА  И  УДОБСТВО МОНТАЖА</t>
  </si>
  <si>
    <t>Вся конструкция забора собирается только шуруповертом на кровельных саморезах 5,5х19 с резинометаллической шайбой. Возможен монтаж ограждения с учетом рельефа местности и под углом 90° и более градусов. Так же можно неоднократно и в кратчайшие сроки монтировать и разбирать конструкции.</t>
  </si>
  <si>
    <t>Труба ПВХ д.25/22, L=1м (за п/м)</t>
  </si>
  <si>
    <t>Розница</t>
  </si>
  <si>
    <t>КВАДРАТНЫЕ / ПРЯМОУГОЛЬНЫЕ / ОВАЛЬНЫЕ</t>
  </si>
  <si>
    <t>КРУГЛЫЕ</t>
  </si>
  <si>
    <t>КОЛПАЧКИ НА БОЛТ/ГАЙКУ</t>
  </si>
  <si>
    <t>www.noez-zavod.ru</t>
  </si>
  <si>
    <t>Упак. норма, шт.</t>
  </si>
  <si>
    <t>Вес упак., кг.</t>
  </si>
  <si>
    <t>Наш сайт:</t>
  </si>
  <si>
    <t>zakaz@noez-zavod.ru</t>
  </si>
  <si>
    <t>Эл.почта:</t>
  </si>
  <si>
    <t>Пластина крепёжная фигурная - ПКФ</t>
  </si>
  <si>
    <t>Пластина декоративная - ПД</t>
  </si>
  <si>
    <t>Накладки мебельные</t>
  </si>
  <si>
    <t xml:space="preserve">Вешалка настенная 2К                                                                     </t>
  </si>
  <si>
    <t xml:space="preserve">Вешалка настенная 4К   </t>
  </si>
  <si>
    <t xml:space="preserve">Вешалка настенная 3В                                           </t>
  </si>
  <si>
    <t xml:space="preserve">Вешалка настенная 4В                                       </t>
  </si>
  <si>
    <t xml:space="preserve">т/ф (831) 274-01-22, (831) 274-00-71 </t>
  </si>
  <si>
    <t xml:space="preserve">Нижегородский Опытно-Экспериментальный Завод </t>
  </si>
  <si>
    <t xml:space="preserve">г. Нижний Новгород, ул. Березовская, д 82а </t>
  </si>
  <si>
    <t xml:space="preserve">Режим работы: с 8.00 до 17.00 - ежедневно, кроме субботы и воскресенья </t>
  </si>
  <si>
    <t>Задвижка накладная "Декор"
ЗН-60 черный матовый</t>
  </si>
  <si>
    <t>Задвижка накладная "Декор"
ЗН-40 черный матовый</t>
  </si>
  <si>
    <t>Задвижка "Декор" ЗД-150-L
черный матовый, бр металлик</t>
  </si>
  <si>
    <t>Крючок 3-х рожковый Кр-3-105
черный матовый</t>
  </si>
  <si>
    <t>Ручка-щеколда "Декор" РЩ-100
черный матовый</t>
  </si>
  <si>
    <t>Ручка-скоба "Дебют 3" РС 200
черный матовый</t>
  </si>
  <si>
    <t>Ручка-скоба "Дебют 3" РС 250
черный матовый</t>
  </si>
  <si>
    <t>Ручка-кнопка "Декор" РКД-130</t>
  </si>
  <si>
    <t>Ручка "Кольцо" РКО-50
черный матовый</t>
  </si>
  <si>
    <t>Петля накладных ставен
угловая верхняя ПСт2УВ
левая / правая.</t>
  </si>
  <si>
    <t>Петля накладных ставен
угловая нижняя ПСт2УН
левая / правая.</t>
  </si>
  <si>
    <t>Петли-стрелы фигурные</t>
  </si>
  <si>
    <t>Петля-стрела ПС 150-Фр-S
черный матовый, ст.бронза</t>
  </si>
  <si>
    <t>Петля-стрела ПС 200-Фр
черный матовый, ст.бронза</t>
  </si>
  <si>
    <t>Петля-стрела ПС 250-Фр
черный матовый, ст.бронза</t>
  </si>
  <si>
    <t>Петля-стрела ПС 300-Фр
черный матовый, ст.бронза</t>
  </si>
  <si>
    <t>Петля-стрела ПС 350-Фр
черный матовый, ст.бронза</t>
  </si>
  <si>
    <t>Петля-стрела  "Классика" ПС-150
черный матовый</t>
  </si>
  <si>
    <t>Петля-стрела  "Классика" ПС-200
черный матовый</t>
  </si>
  <si>
    <t>Петля-стрела ПС-400
черный матовый</t>
  </si>
  <si>
    <t>Петля-стрела ПС-500
черный матовый</t>
  </si>
  <si>
    <t>Петля-стрела ПС-600
черный матовый</t>
  </si>
  <si>
    <t xml:space="preserve"> УКФ 70-70-60-У
черный матовый</t>
  </si>
  <si>
    <t xml:space="preserve"> УКФ 95-95-80-У
черный матовый</t>
  </si>
  <si>
    <t xml:space="preserve"> УКФ 105-105-100-У
черный матов.</t>
  </si>
  <si>
    <t>ПКФ 135-60
черный матовый</t>
  </si>
  <si>
    <t>ПКФ 180-80
черный матовый</t>
  </si>
  <si>
    <t>ПКФ 205-100
черный матовый</t>
  </si>
  <si>
    <t>Задвижка дверная "Классика"
ЗД-140</t>
  </si>
  <si>
    <t>Крючок вешалка КрВ-105
черный матовый</t>
  </si>
  <si>
    <t>старая бронза, бронз металлик</t>
  </si>
  <si>
    <t>УДП 75
черный матовый, ст. бронза</t>
  </si>
  <si>
    <t>УДП 110
черный матовый, ст. бронза</t>
  </si>
  <si>
    <t>УДП 165-S
черный матовый, ст. бронза</t>
  </si>
  <si>
    <t>УДФ 70
черный матовый, ст. бронза</t>
  </si>
  <si>
    <t>УДФ 110
черный матовый, ст. бронза</t>
  </si>
  <si>
    <t>КСФ-50-50-205-S
черный матовый (КОМПЛЕКТ)</t>
  </si>
  <si>
    <t>КД-150-120
ст.бронза, черный матовый</t>
  </si>
  <si>
    <t>КД-200-145
ст.бронза, черный матовый</t>
  </si>
  <si>
    <t>КД-250-175
ст.бронза, черный матовый</t>
  </si>
  <si>
    <t>Крючок накидной плоский КПН-140
Левый / Правый</t>
  </si>
  <si>
    <t>Опора для перил ОП-75
черный матовый, ст. бронза</t>
  </si>
  <si>
    <t>Опора-держатель перил ОДП-75
черный матовый</t>
  </si>
  <si>
    <t>Ручка-скоба "Дебют 2" РС 250
черный матовый, ст. бронза</t>
  </si>
  <si>
    <t>Ручка-скоба "Дебют 2" РС 200
черный матовый, ст. бронза</t>
  </si>
  <si>
    <t>Ручка-скоба "Дебют 2" РС 300
черный матовый, ст. бронза</t>
  </si>
  <si>
    <t>Ручка-скоба "Винтаж 2" РС 200
ст. бронза, черный матовый</t>
  </si>
  <si>
    <t>Ручка-скоба "Винтаж 2" РС 140
ст. бронза, черный матовый</t>
  </si>
  <si>
    <t>Ручка-скоба "Винтаж 2" РС 250
ст. бронза, черный матовый</t>
  </si>
  <si>
    <t>Ручка-скоба "Декор 1" РС 80
черный матовый, ст. бронза</t>
  </si>
  <si>
    <t>Ручка-скоба "Декор 2" РС 100
черный матовый, ст. бронза</t>
  </si>
  <si>
    <t>Ручка-скоба "Декор 2" РС 140
черный матовый, ст. бронза</t>
  </si>
  <si>
    <t>Ручка-скоба "Декор 3" РС 100
черный матовый, ст. бронза</t>
  </si>
  <si>
    <t>Ручка-скоба "Декор 3" РС 140
черный матовый, cт. Бронза</t>
  </si>
  <si>
    <t>Ручка "Кольцо" РКО-90
черный матовый, ст. бронза</t>
  </si>
  <si>
    <t>Ручка мебельная РМ-1
черный матовый</t>
  </si>
  <si>
    <t>Ручка мебельная РМ-1
старая бронза</t>
  </si>
  <si>
    <t>Ручка мебельная РМ-1
бронзовый металлик</t>
  </si>
  <si>
    <t>ПНМ-60
черный матовый</t>
  </si>
  <si>
    <t>ПНМ-75
черный матовый</t>
  </si>
  <si>
    <t>ПС2М-120-SL
черный матовый</t>
  </si>
  <si>
    <t>ПС2М-150-SL
черный матовый</t>
  </si>
  <si>
    <t>ПС2М-90-SL
черный матовый</t>
  </si>
  <si>
    <t>ПСМ-120
черный матовый</t>
  </si>
  <si>
    <t>ПСМ-150
черный матовый</t>
  </si>
  <si>
    <t>ПСМ-90
черный матовый</t>
  </si>
  <si>
    <t>Накладка мебельная К01-100</t>
  </si>
  <si>
    <t>Накладка мебельная К02-100</t>
  </si>
  <si>
    <t>Накладка мебельная К03-100</t>
  </si>
  <si>
    <t>Накладка мебельная К04-100</t>
  </si>
  <si>
    <t>Накладка мебельная К05-100</t>
  </si>
  <si>
    <t>Накладка мебельная К06-100</t>
  </si>
  <si>
    <t>Накладка мебельная К07-70</t>
  </si>
  <si>
    <t>Накладка мебельная К08-90</t>
  </si>
  <si>
    <t>Накладка мебельная К09-90</t>
  </si>
  <si>
    <t>Накладка мебельная П01-150х42</t>
  </si>
  <si>
    <t>Накладка мебельная П02-150х53</t>
  </si>
  <si>
    <t>Накладка мебельная П03-150х59</t>
  </si>
  <si>
    <t>Накладка мебельная П04-150х41</t>
  </si>
  <si>
    <t>Накладка мебельная П05-151х91</t>
  </si>
  <si>
    <t>Накладка мебельная П06-128х37</t>
  </si>
  <si>
    <t>Накладка мебельная П07-200х67</t>
  </si>
  <si>
    <t>Накладка мебельная П08-170х60</t>
  </si>
  <si>
    <t>Накладка мебельная П09-170х75</t>
  </si>
  <si>
    <t>Накладка мебельная П10-265х77</t>
  </si>
  <si>
    <t>Накладка мебельная У01-61</t>
  </si>
  <si>
    <t>Накладка мебельная У02-70</t>
  </si>
  <si>
    <t>Накладка мебельная У03-70</t>
  </si>
  <si>
    <t>Накладка мебельная У2П01-145</t>
  </si>
  <si>
    <t>Накладка мебельная У2П02-145</t>
  </si>
  <si>
    <t>Накладка мебельная У2П03-135</t>
  </si>
  <si>
    <t>Накладка мебельная У3П01-50</t>
  </si>
  <si>
    <t>Накладка мебельная У3П02-30</t>
  </si>
  <si>
    <t>Накладка мебельная У3П03-30</t>
  </si>
  <si>
    <t>Накладка мебельная У3П04-35</t>
  </si>
  <si>
    <t>Петля накладных ставен ПСт2
левая / правая</t>
  </si>
  <si>
    <t xml:space="preserve">Петля-стрела накладных ставен ПССт2
левая / правая                        </t>
  </si>
  <si>
    <t>Петля встроенных ставен угловая верх  ПСт1УВ
левая / правая</t>
  </si>
  <si>
    <t xml:space="preserve">Петля встроенных ставен угловая низ ПСт1УВ
правая / левая </t>
  </si>
  <si>
    <t xml:space="preserve">Петля встроенных  ставен ПСт1
левая / правая </t>
  </si>
  <si>
    <t xml:space="preserve">Петля-стрела встроенных ставен  ПССт1
левая / правая                  </t>
  </si>
  <si>
    <t>Уголок для ставен УСт-220
черный матовый</t>
  </si>
  <si>
    <t xml:space="preserve">Накладка ставен Т-обр. ТСт-220
черный матовый </t>
  </si>
  <si>
    <t>Фиксатор ставен
черный матовый</t>
  </si>
  <si>
    <t>Карта петли прямая 250
черный матовый</t>
  </si>
  <si>
    <t>Карта петли угловая А-250
черный матовый</t>
  </si>
  <si>
    <t>Карта петли угловая В-250
черный матовый</t>
  </si>
  <si>
    <t>Карта петли-стрелы 300
черный матовый</t>
  </si>
  <si>
    <t xml:space="preserve">Опора петли 1-120
черный матовый </t>
  </si>
  <si>
    <t xml:space="preserve">Опора петли 2-120
черный матовый </t>
  </si>
  <si>
    <t>Уголок А 250
черный матовый</t>
  </si>
  <si>
    <t>Уголок Б 250
черный матовый</t>
  </si>
  <si>
    <t>Ключница "Бегемот"
черный матовый</t>
  </si>
  <si>
    <t>Ключница "Дельфин"
черный матовый</t>
  </si>
  <si>
    <t>Ключница "Домик 1"
черный матовый</t>
  </si>
  <si>
    <t>Ключница "Единорог с драконом"
черный матовый</t>
  </si>
  <si>
    <t xml:space="preserve">Ключница "Единорог"
черный матовый </t>
  </si>
  <si>
    <t>Ключница "Киты"-SL НОЭЗ
черный матовый</t>
  </si>
  <si>
    <t>Ключница "Медведь"
черный матовый</t>
  </si>
  <si>
    <t>Ключница "Слон"
черный матовый</t>
  </si>
  <si>
    <t>Крючок хозяйственный "Собачка"
черный матовый</t>
  </si>
  <si>
    <t>Крючок двойной "Дракон"
черный матовый</t>
  </si>
  <si>
    <t>Крючок двойной "Жираф"
черный матовый</t>
  </si>
  <si>
    <t xml:space="preserve">Крючок одинарный "Дракон"
черный матовый </t>
  </si>
  <si>
    <t>Крючок одинарный
"Кот с зонтиком"
черный матовый</t>
  </si>
  <si>
    <t>Крючок одинарный
"Кошка"-SL НОЭЗ
черный матовый</t>
  </si>
  <si>
    <t>Крючок одинарный "Подкова"
черный матовый</t>
  </si>
  <si>
    <t>Крючок одинарный "Рука"
черный матовый</t>
  </si>
  <si>
    <t>Крючок одинарный "Собака"
черный матовый</t>
  </si>
  <si>
    <t>Крючок одинарный "Сова"
черный матовый</t>
  </si>
  <si>
    <t>Крючок одинарный "Фея"
черный матовый</t>
  </si>
  <si>
    <t>Крючок одинарный "Якорь"
черный матовый</t>
  </si>
  <si>
    <t>Флюгер "Парусник"
черный матовый</t>
  </si>
  <si>
    <t>Флюгер "Рыбка"
черный матовый</t>
  </si>
  <si>
    <t>Флюгер "Трубочист"
черный матовый</t>
  </si>
  <si>
    <t>Флюгер "Флаг"
черный матовый</t>
  </si>
  <si>
    <t>Вилка для жарки на костре 1150
(2шт) комплект</t>
  </si>
  <si>
    <t>Тубус картонный D73х1150
"золото" FF</t>
  </si>
  <si>
    <t>Вилка для жарки на костре 1005
в тубусе (5 шт)</t>
  </si>
  <si>
    <t>Щеколда большая ЩБ-250-Л-S
черный матовый</t>
  </si>
  <si>
    <t>Щеколда большая ЩБ-250-П-S
черный матовый</t>
  </si>
  <si>
    <t>Щеколда малая ЩМ-120
черный матовый, ст. бронза</t>
  </si>
  <si>
    <t>Накладка накидная НН-150
черный матовый, ст. бронза</t>
  </si>
  <si>
    <t>Накладка накидная НН-200
черный матовый, ст. бронза</t>
  </si>
  <si>
    <t>Ручка мебельная "Готика" РВ-55
черный матовый</t>
  </si>
  <si>
    <t>Ручка мебельная "Готика" РВ-85
черный матовый</t>
  </si>
  <si>
    <t>Ручка мебельная "Готика" РГ-100
черный матовый</t>
  </si>
  <si>
    <t>Ручка мебельная "Классика" РВ-105
черный матовый</t>
  </si>
  <si>
    <t xml:space="preserve">Ручка мебельная "Классика" РВ-65
черный матовый </t>
  </si>
  <si>
    <t>Ручка мебельная "Классика" РГ-105
черный матовый</t>
  </si>
  <si>
    <t>ПНМК-77 "Классика"
черный матовый</t>
  </si>
  <si>
    <t>ПНМК-93 "Классика"
черный матовый</t>
  </si>
  <si>
    <t>ПСМК-120 "Классика"
черный матовый</t>
  </si>
  <si>
    <t>ПСМК-150 "Классика"
черный матовый</t>
  </si>
  <si>
    <t>ПСМК-90 "Классика"
черный матовый</t>
  </si>
  <si>
    <t>Подставка под телефон "Бык"
черный матовый, бронз металлик</t>
  </si>
  <si>
    <t>Подставка под телефон "Бычок"
черный матовый, бронз металлик</t>
  </si>
  <si>
    <t>Подставка под телефон "Телефон"
черный матовый, бронз металлик</t>
  </si>
  <si>
    <t>Подставка под телефон "Кошка"
черный матовый, бронз металлик</t>
  </si>
  <si>
    <t>Подставка под телефон "Подкова"
черный матовый, бронз металлик</t>
  </si>
  <si>
    <t>Подставка под телефон "Плейбой"
черный матовый</t>
  </si>
  <si>
    <t>Подставка под телефон "Виват"
черный матовый</t>
  </si>
  <si>
    <t>Подставка под телефон
"За Победу"
черный матовый</t>
  </si>
  <si>
    <t>Ключница "Ключ"
черный матовый
золото
бронз металлик</t>
  </si>
  <si>
    <t>Ключница "Котята"
черный матовый
золото
бронз металлик</t>
  </si>
  <si>
    <t>Ключница "Мышата"
черный матовый
золото
бронз металлик</t>
  </si>
  <si>
    <t>Ключница "Парусник"
черный матовый
золото
бронз металлик</t>
  </si>
  <si>
    <t>Ключница "Собачка"
черный матовый
золото
бронз металлик</t>
  </si>
  <si>
    <t>Ключница "Совы"
черный матовый
золото
бронз металлик</t>
  </si>
  <si>
    <t xml:space="preserve">Декор "Герань" бордюр 500
черный </t>
  </si>
  <si>
    <t>Декор "Герань" угловой 250
черный</t>
  </si>
  <si>
    <t xml:space="preserve">Декор "Герань" центральный 700
черный </t>
  </si>
  <si>
    <t>Декор "Лилия" угловой 250
черный</t>
  </si>
  <si>
    <t>Декор "Лилия" центральный 500
черный</t>
  </si>
  <si>
    <t>Декор "Орхидея" угловой 250
черный</t>
  </si>
  <si>
    <t>Декор "Орхидея" центральный 500
черный</t>
  </si>
  <si>
    <t>Декор "Пихта" бордюр 500
черный</t>
  </si>
  <si>
    <t>Декор "Пихта" угловой 250
черный</t>
  </si>
  <si>
    <t>Декор "Пихта" центральный 700
черный</t>
  </si>
  <si>
    <t>Декор "Репейник" угловой 250
черный</t>
  </si>
  <si>
    <t>Декор "Репейник" центральный 500
черный</t>
  </si>
  <si>
    <t>Ручка-скоба РС-80 плоская</t>
  </si>
  <si>
    <t>Ручка-скоба РС-100 плоская</t>
  </si>
  <si>
    <t>Ручка-скоба РС-140 плоская</t>
  </si>
  <si>
    <t xml:space="preserve">Ручка-скоба РС-80 ТР </t>
  </si>
  <si>
    <t xml:space="preserve">Ручка-скоба РС-100 ТР </t>
  </si>
  <si>
    <t xml:space="preserve">Ручка-скоба РС-140 ТР </t>
  </si>
  <si>
    <t>Ручка-скоба РС-200 ТР</t>
  </si>
  <si>
    <t>Ручка-скоба РС-300 ТР</t>
  </si>
  <si>
    <t>Ручка-скоба банная РС-180
Плоская</t>
  </si>
  <si>
    <t>Ручка-скоба банная РС-200
Плоская</t>
  </si>
  <si>
    <t>Ручка-скоба банная РС-140-ТР
Резная</t>
  </si>
  <si>
    <t>Ручка-скоба банная РС-200-ТР
Резная</t>
  </si>
  <si>
    <t>Ручка-скоба РС 80 белый</t>
  </si>
  <si>
    <t>Ручка-скоба РС 80 зол.металлик</t>
  </si>
  <si>
    <t>Ручка-скоба РС 80 ст.бронза</t>
  </si>
  <si>
    <t>Ручка-скоба РС 80 брон. металлик</t>
  </si>
  <si>
    <t>Ручка-скоба РС 80 оцинк.</t>
  </si>
  <si>
    <t>Ручка-скоба РС 80 оксид</t>
  </si>
  <si>
    <t>Ручка-скоба РС 80 «Техно» цинк</t>
  </si>
  <si>
    <t>Задвижка ЗД-100-Пл черный</t>
  </si>
  <si>
    <t>Задвижка ЗД-100-Пл бр.металлик</t>
  </si>
  <si>
    <t>Задвижка ЗД-100-КР черный / цинк</t>
  </si>
  <si>
    <t>Задвижка ЗД-100-Пл черный / цинк</t>
  </si>
  <si>
    <t>Задвижка ЗД-110 черный / цинк</t>
  </si>
  <si>
    <t>Задвижка ЗД-110-Пр черный / цинк</t>
  </si>
  <si>
    <t>Фиксатор засов ворот вертикальный
ФЗВ 700х22
цинк</t>
  </si>
  <si>
    <t>Засов-задвижка ворот ЗЗВ-470
черный матовый</t>
  </si>
  <si>
    <t xml:space="preserve">Упор воротный НОЭЗ УВ-200-SL
черный / белый </t>
  </si>
  <si>
    <t>Проушины с фиксатором
черный матовый
бронз металлик
цинк</t>
  </si>
  <si>
    <t xml:space="preserve">Набор для крепления кровли d-25 </t>
  </si>
  <si>
    <t>Цепочка дверная ЦД 100
цинк</t>
  </si>
  <si>
    <t xml:space="preserve">Защелка калитки ЗК-230
цинк </t>
  </si>
  <si>
    <t>Защелка калитки  ЗК-230
черный матовый</t>
  </si>
  <si>
    <t>Крепление ступеней  КС-30-30-200
цинк</t>
  </si>
  <si>
    <t>Ручка для погреба  РП-80 SL
цинк</t>
  </si>
  <si>
    <t>Крючок одинарный Кр-55
черный матовый
броновый металлик
золотой металлик
белый
цинк</t>
  </si>
  <si>
    <t>Размеры</t>
  </si>
  <si>
    <t>Цена от 
100 т.р.                -13%</t>
  </si>
  <si>
    <t>Цена от                170 т.р.                  -20%</t>
  </si>
  <si>
    <t>Цена от 
10 т.р. 
-10%</t>
  </si>
  <si>
    <t>Цена от 
30 т.р. 
-15%</t>
  </si>
  <si>
    <t>Цена от 
60 т.р. 
-20%</t>
  </si>
  <si>
    <t>Цена от 
100 т.р.                -23%</t>
  </si>
  <si>
    <t>Цена от                170 т.р.                  -30%</t>
  </si>
  <si>
    <t>Цена от 
10 т.р. 
-8%</t>
  </si>
  <si>
    <t>Цена от 
30 т.р. 
-20%</t>
  </si>
  <si>
    <t>Цена от 
60 т.р. 
-32%</t>
  </si>
  <si>
    <t>Цена от 
100 т.р.                -40%</t>
  </si>
  <si>
    <t>Цена от                170 т.р.                  -45%</t>
  </si>
  <si>
    <t>Зажим для греющего кабеля
цинк</t>
  </si>
  <si>
    <t xml:space="preserve">Зажим для греющего кабеля
RAL </t>
  </si>
  <si>
    <t>Фиксаторы для арматуры</t>
  </si>
  <si>
    <t>Цена от 
10 т.р. 
-30%</t>
  </si>
  <si>
    <t>Цена от 
30 т.р. 
-36%</t>
  </si>
  <si>
    <t>Цена от 
60 т.р. 
-42%</t>
  </si>
  <si>
    <t>Цена от 
100 т.р.                -45%</t>
  </si>
  <si>
    <t xml:space="preserve">Цена от 
10 т.р. </t>
  </si>
  <si>
    <t>Цена от 
30 т.р.</t>
  </si>
  <si>
    <t>Цена от 
60 т.р.</t>
  </si>
  <si>
    <t xml:space="preserve">Цена от 
100 т.р.              </t>
  </si>
  <si>
    <t>Труба ПВХ</t>
  </si>
  <si>
    <t>С ВИНТОМ / С ГАЙКОЙ</t>
  </si>
  <si>
    <t>от
100 шт
1 т.р.</t>
  </si>
  <si>
    <t>от
500 шт
10 т.р.</t>
  </si>
  <si>
    <t>от
1000 шт
30 т.р.</t>
  </si>
  <si>
    <t>от
3000 шт
60 т.р.</t>
  </si>
  <si>
    <t>от
5000 шт
100 т.р.</t>
  </si>
  <si>
    <t>Крепеж кабеля обогрева кровли</t>
  </si>
  <si>
    <t>ФИКСАТОРЫ ДЛЯ АРМАТУРЫ</t>
  </si>
  <si>
    <t>ЗАГЛУШКИ ДЛЯ ТРУБ</t>
  </si>
  <si>
    <t>Ручка поворотная</t>
  </si>
  <si>
    <t xml:space="preserve">Накладка замочная 1а
черный матовый </t>
  </si>
  <si>
    <t xml:space="preserve">Накладка замочная 3а
черный матовый </t>
  </si>
  <si>
    <t>Коллекция ЛОФТ</t>
  </si>
  <si>
    <t>Ручка-скоба "Лофт" РС140-SL
черный</t>
  </si>
  <si>
    <t>Ручка-скоба "Лофт 2" РС140
черный, 4 мм, скошеная</t>
  </si>
  <si>
    <t>Ручка "Лофт 3" НОЭЗ
черный, 4 мм</t>
  </si>
  <si>
    <t xml:space="preserve">Ручка "Лофт 4" НОЭЗ
черный, 3 мм </t>
  </si>
  <si>
    <t>Задвижка "Лофт"</t>
  </si>
  <si>
    <t>Щеколда "Лофт"
для раздвижных дверей
черный, 4 мм</t>
  </si>
  <si>
    <t xml:space="preserve">Крючок "Лофт" Кр-2
черный, 2.5 мм </t>
  </si>
  <si>
    <t xml:space="preserve">Крючок "Лофт" Кр-3
черный, 2.5 мм </t>
  </si>
  <si>
    <t>Крючок "Лофт" Кр-5
черный, 2.5 мм</t>
  </si>
  <si>
    <t>Полкодержатель "Лофт 2"
черный матовый</t>
  </si>
  <si>
    <t>Полкодержатель "Лофт"
черный матовый</t>
  </si>
  <si>
    <t>Ручка-кольцо</t>
  </si>
  <si>
    <t>Цифры 0,1,2,3,4,5,6,7,8,9 - черный
Буквы А, Б - черный
Дробь - черный</t>
  </si>
  <si>
    <t>Коллекция РИТМ</t>
  </si>
  <si>
    <t>Ручка-скоба "Ритм" РС140
черный матовый</t>
  </si>
  <si>
    <t>Ручка-скоба "Ритм" РС100
черный матовый</t>
  </si>
  <si>
    <t>Уголок декоративный "Ритм"
УД-165
черный матовый</t>
  </si>
  <si>
    <t>Уголок декоративный "Ритм"
УД- 110
черный матовый</t>
  </si>
  <si>
    <t>Петля-стрела "Ритм" ПС-150-SL
черный матовый</t>
  </si>
  <si>
    <t>Петля-стрела "Ритм" ПС-200
черный матовый</t>
  </si>
  <si>
    <t>Петля-стрела "Ритм" ПС-250
черный матовый</t>
  </si>
  <si>
    <t>Пластина ремонтная
для мебельной петли
РПД-45-S (дверка), цинк (2 шт.)</t>
  </si>
  <si>
    <t>Пластина ремонтная
для мебельной петли
РПД-48-S (дверка), цинк (2 шт.)</t>
  </si>
  <si>
    <t>Пластина ремонтная
для мебельной петли
РПС-32-S (стенка), цинк (2 шт.)</t>
  </si>
  <si>
    <t>Пластина ремонтная для мебельной петли</t>
  </si>
  <si>
    <t>Ставни</t>
  </si>
  <si>
    <t>Ставни (4 мм)</t>
  </si>
  <si>
    <t>Подставка под телефон</t>
  </si>
  <si>
    <t>Ключницы, крючки</t>
  </si>
  <si>
    <t>Декор забора</t>
  </si>
  <si>
    <t>Флюгер</t>
  </si>
  <si>
    <t>Ручка-скоба РС-140-ТР-2
бук окс. лак</t>
  </si>
  <si>
    <t>Ручка-скоба "Винтаж" РС-140</t>
  </si>
  <si>
    <t>Ручка-скоба "Винтаж" РС-200</t>
  </si>
  <si>
    <t>Ручка-скоба "Винтаж" РС-250</t>
  </si>
  <si>
    <t>Ручка-скоба "Винтаж" РС-300</t>
  </si>
  <si>
    <t>Ручка-скоба РСМ-80
черн. матовый, бронз. металлик</t>
  </si>
  <si>
    <t>Ручка-скоба РСМ-100
черн. матовый, бронз. металлик</t>
  </si>
  <si>
    <t>Ручка-скоба РСМ-140
черн. матовый, бронз. металлик</t>
  </si>
  <si>
    <t>Ручка-скоба РСМ2-140
черный матовый
бронз металлик
белая</t>
  </si>
  <si>
    <t>Ручка-скоба РСМ2-100
черный матовый
бронз металлик
белая</t>
  </si>
  <si>
    <t>Цифры, буквы</t>
  </si>
  <si>
    <t>Задвижка ЗД-110-Уд, ст.бронза</t>
  </si>
  <si>
    <t>Задвижка ЗД-110-Уд, бр.металлик</t>
  </si>
  <si>
    <t>Задвижка ЗД-110-Уд, золот. мет.</t>
  </si>
  <si>
    <t>Задвижка ЗД-110-Уд черный / цинк</t>
  </si>
  <si>
    <t>Задвижка ЗД-110-Гб, черный</t>
  </si>
  <si>
    <t>Задвижка ЗД-110-Гб, ст.бронза</t>
  </si>
  <si>
    <t>Задвижка ЗД-110-Гб, бр.металлик</t>
  </si>
  <si>
    <t>Задвижка ЗД-110-Гб, черн. / цинк</t>
  </si>
  <si>
    <t>Задвижка ЗД-110-Гб, золот. мет.</t>
  </si>
  <si>
    <t>40-120</t>
  </si>
  <si>
    <t>ПД 100-25-2, черный матовый</t>
  </si>
  <si>
    <t>ПД 200-25-2, черный матовый</t>
  </si>
  <si>
    <t>ПД 300-25-2, черный матовый</t>
  </si>
  <si>
    <t>ПД 400-25-2, черный матовый</t>
  </si>
  <si>
    <t>ПД 500-25-2, черный матовый</t>
  </si>
  <si>
    <t>ПД 600-25-2, черный матовый</t>
  </si>
  <si>
    <t>ПН 90-Фр унив., черный матовый</t>
  </si>
  <si>
    <t>ПН 90-Фр унив., ст.бронза</t>
  </si>
  <si>
    <t>ПН 110-Фр унив., черный матовый</t>
  </si>
  <si>
    <t>ПН 110-Фр унив., ст.бронза</t>
  </si>
  <si>
    <t xml:space="preserve">  Опора винт. М6 х 25</t>
  </si>
  <si>
    <t xml:space="preserve">  Опора винт. М6 х 75</t>
  </si>
  <si>
    <t xml:space="preserve">  Опора винт. М6 х 80</t>
  </si>
  <si>
    <t xml:space="preserve">  Опора винт. М10 х 30</t>
  </si>
  <si>
    <t xml:space="preserve">  Опора винт. М10 х 65</t>
  </si>
  <si>
    <t xml:space="preserve">  Опора винт. М10 х 75</t>
  </si>
  <si>
    <t xml:space="preserve">  Колпачок на болт/гайку М6 (ключ 10) черный/цв.</t>
  </si>
  <si>
    <t xml:space="preserve">  Колпачок на болт/гайку М12 (ключ 19) черный/цв.</t>
  </si>
  <si>
    <t xml:space="preserve">  Колпачок на болт/гайку М8 (ключ 13) черный/цв.</t>
  </si>
  <si>
    <t xml:space="preserve">  Колпачок на болт/гайку М10 (ключ 17) черный/цв.</t>
  </si>
  <si>
    <t xml:space="preserve">  Заглушка, 15x15</t>
  </si>
  <si>
    <t xml:space="preserve">  Заглушка, 20х10</t>
  </si>
  <si>
    <t xml:space="preserve">  Заглушка, 20х15</t>
  </si>
  <si>
    <t xml:space="preserve">  Заглушка, 20х20</t>
  </si>
  <si>
    <t xml:space="preserve">  Заглушка, 25х25</t>
  </si>
  <si>
    <t xml:space="preserve">  Заглушка, 25х28</t>
  </si>
  <si>
    <t xml:space="preserve">  Заглушка, 30x20</t>
  </si>
  <si>
    <t xml:space="preserve">  Заглушка, 35x20</t>
  </si>
  <si>
    <t xml:space="preserve">  Заглушка, 30x30</t>
  </si>
  <si>
    <t xml:space="preserve">  Заглушка, 35х35</t>
  </si>
  <si>
    <t xml:space="preserve">  Заглушка, 40х20</t>
  </si>
  <si>
    <t xml:space="preserve">  Заглушка, 40х25</t>
  </si>
  <si>
    <t xml:space="preserve">  Заглушка, 40х40</t>
  </si>
  <si>
    <t xml:space="preserve">  Заглушка, 50х25</t>
  </si>
  <si>
    <t xml:space="preserve">  Заглушка, 50х30</t>
  </si>
  <si>
    <t xml:space="preserve">  Заглушка, 50х50</t>
  </si>
  <si>
    <t xml:space="preserve">  Заглушка, 60х30</t>
  </si>
  <si>
    <t xml:space="preserve">  Заглушка, 60х40</t>
  </si>
  <si>
    <t xml:space="preserve">  Заглушка, 60х60</t>
  </si>
  <si>
    <t xml:space="preserve">  Заглушка, 70х70</t>
  </si>
  <si>
    <t xml:space="preserve">  Заглушка, 80х40</t>
  </si>
  <si>
    <t xml:space="preserve">  Заглушка, 80х60</t>
  </si>
  <si>
    <t xml:space="preserve">  Заглушка, 80х80</t>
  </si>
  <si>
    <t xml:space="preserve">  Заглушка, 100х50</t>
  </si>
  <si>
    <t xml:space="preserve">  Заглушка, 100х100</t>
  </si>
  <si>
    <t xml:space="preserve">  Заглушка, 120х120</t>
  </si>
  <si>
    <t xml:space="preserve">  Заглушка, 140х140</t>
  </si>
  <si>
    <t xml:space="preserve">  Заглушка, 150х100</t>
  </si>
  <si>
    <t xml:space="preserve">  Заглушка, 160х160</t>
  </si>
  <si>
    <t xml:space="preserve">  Заглушка, д.10</t>
  </si>
  <si>
    <t xml:space="preserve">  Заглушка, д.12</t>
  </si>
  <si>
    <t xml:space="preserve">  Заглушка, д.14</t>
  </si>
  <si>
    <t xml:space="preserve">  Заглушка, д.16</t>
  </si>
  <si>
    <t xml:space="preserve">  Заглушка, д.18</t>
  </si>
  <si>
    <t xml:space="preserve">  Заглушка, д.19</t>
  </si>
  <si>
    <t xml:space="preserve">  Заглушка, д.20</t>
  </si>
  <si>
    <t xml:space="preserve">  Заглушка, д.22</t>
  </si>
  <si>
    <t xml:space="preserve">  Заглушка, д.25</t>
  </si>
  <si>
    <t xml:space="preserve">  Заглушка, д.28</t>
  </si>
  <si>
    <t xml:space="preserve">  Заглушка, д.30</t>
  </si>
  <si>
    <t xml:space="preserve">  Заглушка, д.32</t>
  </si>
  <si>
    <t xml:space="preserve">  Заглушка, д.35</t>
  </si>
  <si>
    <t xml:space="preserve">  Заглушка, д.38</t>
  </si>
  <si>
    <t xml:space="preserve">  Заглушка, д.40</t>
  </si>
  <si>
    <t xml:space="preserve">  Заглушка, д.42</t>
  </si>
  <si>
    <t xml:space="preserve">  Заглушка, д.45</t>
  </si>
  <si>
    <t xml:space="preserve">  Заглушка, д.48</t>
  </si>
  <si>
    <t xml:space="preserve">  Заглушка, д.50</t>
  </si>
  <si>
    <t xml:space="preserve">  Заглушка, д.57</t>
  </si>
  <si>
    <t xml:space="preserve">  Заглушка, д.60</t>
  </si>
  <si>
    <t xml:space="preserve">  Заглушка, д.73</t>
  </si>
  <si>
    <t xml:space="preserve">  Заглушка, д.76</t>
  </si>
  <si>
    <t xml:space="preserve">  Заглушка, д.89</t>
  </si>
  <si>
    <t xml:space="preserve">  Заглушка, д.102</t>
  </si>
  <si>
    <t xml:space="preserve">  Заглушка, д.108</t>
  </si>
  <si>
    <t xml:space="preserve">  Заглушка, д.133</t>
  </si>
  <si>
    <t xml:space="preserve">  Заглушка, 20х20, опора внешняя</t>
  </si>
  <si>
    <t xml:space="preserve">  Заглушка, 25х25, опора внешняя</t>
  </si>
  <si>
    <t xml:space="preserve">  Заглушка, 30x15, овал</t>
  </si>
  <si>
    <t xml:space="preserve">  Заглушка, 30х30, опора внешняя</t>
  </si>
  <si>
    <t xml:space="preserve">  Заглушка, 40х40, внутр. "домик"</t>
  </si>
  <si>
    <t xml:space="preserve">  Заглушка, 50х50, внутр. "домик"</t>
  </si>
  <si>
    <t xml:space="preserve">  Заглушка, 50х50, наруж. "домик"</t>
  </si>
  <si>
    <t xml:space="preserve">  Заглушка, 60х60, внутр. "домик"</t>
  </si>
  <si>
    <t xml:space="preserve">  Заглушка, 60х60, наруж. "колпак"</t>
  </si>
  <si>
    <t xml:space="preserve">  Заглушка, 60х60, наруж. "домик"</t>
  </si>
  <si>
    <t xml:space="preserve">  Заглушка, 80х80, внутр. "домик"</t>
  </si>
  <si>
    <t xml:space="preserve">  Заглушка, 80х80, наруж. "колпак"</t>
  </si>
  <si>
    <t xml:space="preserve">  Заглушка, 100х100, внутр. "домик"</t>
  </si>
  <si>
    <t xml:space="preserve">  Заглушка, 100х100, наруж. "колпак"</t>
  </si>
  <si>
    <t xml:space="preserve">  Заглушка, д.6, наруж.</t>
  </si>
  <si>
    <t xml:space="preserve">  Заглушка, д.16, наруж.</t>
  </si>
  <si>
    <t xml:space="preserve">  Заглушка, д.22, наруж.</t>
  </si>
  <si>
    <t xml:space="preserve">  Заглушка, д.25, наруж.</t>
  </si>
  <si>
    <t xml:space="preserve">  Заглушка, д.25, сфера</t>
  </si>
  <si>
    <t xml:space="preserve">  Заглушка, д.76, сфера</t>
  </si>
  <si>
    <t xml:space="preserve">  Заглушка, 25х25, гайка М8</t>
  </si>
  <si>
    <t xml:space="preserve">  Заглушка, 30х30, гайка М8</t>
  </si>
  <si>
    <t xml:space="preserve">  Заглушка, 40х40, гайка М10</t>
  </si>
  <si>
    <t xml:space="preserve">  Опора винт. М8 х 30</t>
  </si>
  <si>
    <t xml:space="preserve">  Конус</t>
  </si>
  <si>
    <t xml:space="preserve">  Звездочка 20</t>
  </si>
  <si>
    <t xml:space="preserve">  Звездочка25</t>
  </si>
  <si>
    <t xml:space="preserve">  Звездочка30</t>
  </si>
  <si>
    <t xml:space="preserve">  Звездочка35</t>
  </si>
  <si>
    <t xml:space="preserve">  Звездочка 40</t>
  </si>
  <si>
    <t xml:space="preserve">  Звездочка50</t>
  </si>
  <si>
    <t xml:space="preserve">  Стойка универсальная (10-25)</t>
  </si>
  <si>
    <t xml:space="preserve">  Стульчик15</t>
  </si>
  <si>
    <t xml:space="preserve">  Стульчик20</t>
  </si>
  <si>
    <t xml:space="preserve">  Стульчик25</t>
  </si>
  <si>
    <t xml:space="preserve">  Стульчик30</t>
  </si>
  <si>
    <t xml:space="preserve">  Стульчик35</t>
  </si>
  <si>
    <t xml:space="preserve">  Стульчик40</t>
  </si>
  <si>
    <t xml:space="preserve">  Потолочная опора 35/40/45/50</t>
  </si>
  <si>
    <t xml:space="preserve">  Потолочная опора 60/70/80</t>
  </si>
  <si>
    <t xml:space="preserve">  Круглый15 </t>
  </si>
  <si>
    <t xml:space="preserve">  Круглый30</t>
  </si>
  <si>
    <t xml:space="preserve">  Опора под сыпучий грунт</t>
  </si>
  <si>
    <t xml:space="preserve">  Треугольник15</t>
  </si>
  <si>
    <t xml:space="preserve">  Треугольник25</t>
  </si>
  <si>
    <t xml:space="preserve">  Пробка д.22</t>
  </si>
  <si>
    <t xml:space="preserve">  Стойка на сыпучий грунт ФС-25/30</t>
  </si>
  <si>
    <t xml:space="preserve">  Стойка на сыпучий грунт ФС-30/35</t>
  </si>
  <si>
    <t xml:space="preserve">  Стойка на сыпучий грунт ФС-40/45</t>
  </si>
  <si>
    <t xml:space="preserve">  Стойка на сыпучий грунт ФС-50/55</t>
  </si>
  <si>
    <t xml:space="preserve">  Стойка на сыпучий грунт ФС-35/40</t>
  </si>
  <si>
    <t xml:space="preserve">  Стойка на сыпучий грунт ФС-45/50</t>
  </si>
  <si>
    <t xml:space="preserve">Накладка замочная 2а
черный матовый </t>
  </si>
  <si>
    <t xml:space="preserve">Накладка замочная 4а
черный матовый </t>
  </si>
  <si>
    <t xml:space="preserve">Накладка замочная 5а
черный матовый </t>
  </si>
  <si>
    <t>Ручка-скоба "Лофт 1" РС140
черный, 4 мм</t>
  </si>
  <si>
    <t>Ручка поворотная "Арт 11" НОЭЗ
черный матовый (1 комплект)</t>
  </si>
  <si>
    <t>Ручка поворотная "Арт 23" НОЭЗ
черный матовый (1 комплект)</t>
  </si>
  <si>
    <t>Ручка поворотная "Арт 34" НОЭЗ
черный матовый (1 комплект)</t>
  </si>
  <si>
    <t>Ручка поворотная "Арт 35" НОЭЗ
черный матовый (1 комплект)</t>
  </si>
  <si>
    <t>Ручка поворотная "Лофт 46" НОЭЗ
черный матовый (1 комплект)</t>
  </si>
  <si>
    <t>Ручка поворотная "Лофт 67" НОЭЗ
черный матовый (1 комплект)</t>
  </si>
  <si>
    <t>Ручка поворотная "Лофт 78" НОЭЗ
черный матовый (1 комплект)</t>
  </si>
  <si>
    <t>Ручка поворотная "Лофт 86" НОЭЗ
черный матовый (1 комплект)</t>
  </si>
  <si>
    <t>Ручка поворотная "Лофт 99" НОЭЗ
черный матовый (1 комплект)</t>
  </si>
  <si>
    <t>Вешалка "Лофт"
черный матовый</t>
  </si>
  <si>
    <t>50-80-200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</si>
</sst>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3" x14ac:knownFonts="1">
    <font>
      <sz val="10"/>
      <name val="Arial"/>
      <family val="2"/>
      <charset val="177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8"/>
      <name val="Tahoma"/>
      <family val="2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10"/>
      <name val="Arial"/>
      <family val="2"/>
      <charset val="177"/>
    </font>
    <font>
      <b/>
      <sz val="12"/>
      <name val="Tahoma"/>
      <family val="2"/>
      <charset val="204"/>
    </font>
    <font>
      <u/>
      <sz val="7"/>
      <color indexed="12"/>
      <name val="Arial"/>
      <family val="2"/>
      <charset val="177"/>
    </font>
    <font>
      <sz val="12"/>
      <color indexed="0"/>
      <name val="Arial"/>
      <family val="2"/>
      <charset val="204"/>
    </font>
    <font>
      <b/>
      <sz val="10"/>
      <color indexed="9"/>
      <name val="Tahoma"/>
      <family val="2"/>
      <charset val="204"/>
    </font>
    <font>
      <sz val="12"/>
      <name val="Tahoma"/>
      <family val="2"/>
      <charset val="204"/>
    </font>
    <font>
      <b/>
      <sz val="14"/>
      <name val="Tahoma"/>
      <family val="2"/>
      <charset val="204"/>
    </font>
    <font>
      <sz val="14"/>
      <name val="Tahoma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177"/>
    </font>
    <font>
      <u/>
      <sz val="9"/>
      <color indexed="12"/>
      <name val="Tahoma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b/>
      <sz val="14"/>
      <color indexed="9"/>
      <name val="Arial"/>
      <family val="2"/>
      <charset val="204"/>
    </font>
    <font>
      <b/>
      <sz val="10"/>
      <color indexed="9"/>
      <name val="Arial"/>
      <family val="2"/>
      <charset val="204"/>
    </font>
    <font>
      <b/>
      <sz val="20"/>
      <name val="Arial"/>
      <family val="2"/>
      <charset val="204"/>
    </font>
    <font>
      <b/>
      <sz val="20"/>
      <name val="Tahoma"/>
      <family val="2"/>
      <charset val="204"/>
    </font>
    <font>
      <b/>
      <sz val="11"/>
      <name val="Tahoma"/>
      <family val="2"/>
      <charset val="204"/>
    </font>
    <font>
      <b/>
      <sz val="16"/>
      <name val="Tahoma"/>
      <family val="2"/>
      <charset val="204"/>
    </font>
    <font>
      <b/>
      <sz val="14"/>
      <color indexed="9"/>
      <name val="Tahoma"/>
      <family val="2"/>
      <charset val="204"/>
    </font>
    <font>
      <b/>
      <sz val="18"/>
      <name val="Tahoma"/>
      <family val="2"/>
      <charset val="204"/>
    </font>
    <font>
      <sz val="11"/>
      <name val="Tahoma"/>
      <family val="2"/>
      <charset val="204"/>
    </font>
    <font>
      <sz val="14"/>
      <name val="Arial"/>
      <family val="2"/>
      <charset val="177"/>
    </font>
    <font>
      <sz val="13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222222"/>
      <name val="Tahoma"/>
      <family val="2"/>
      <charset val="204"/>
    </font>
    <font>
      <b/>
      <sz val="14"/>
      <color theme="0"/>
      <name val="Tahoma"/>
      <family val="2"/>
      <charset val="204"/>
    </font>
    <font>
      <b/>
      <sz val="14"/>
      <color rgb="FF222222"/>
      <name val="Tahoma"/>
      <family val="2"/>
      <charset val="204"/>
    </font>
    <font>
      <sz val="10"/>
      <color rgb="FFFF0000"/>
      <name val="Tahoma"/>
      <family val="2"/>
      <charset val="204"/>
    </font>
    <font>
      <sz val="14"/>
      <color theme="0"/>
      <name val="Tahoma"/>
      <family val="2"/>
      <charset val="204"/>
    </font>
    <font>
      <sz val="10"/>
      <color theme="0"/>
      <name val="Tahoma"/>
      <family val="2"/>
      <charset val="204"/>
    </font>
    <font>
      <sz val="10"/>
      <color theme="1"/>
      <name val="Tahoma"/>
      <family val="2"/>
      <charset val="204"/>
    </font>
    <font>
      <b/>
      <sz val="10"/>
      <color theme="1"/>
      <name val="Tahoma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23"/>
        <bgColor indexed="55"/>
      </patternFill>
    </fill>
    <fill>
      <patternFill patternType="solid">
        <fgColor indexed="43"/>
        <bgColor indexed="26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55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59999389629810485"/>
        <bgColor indexed="55"/>
      </patternFill>
    </fill>
    <fill>
      <patternFill patternType="solid">
        <fgColor theme="9" tint="0.39997558519241921"/>
        <bgColor indexed="55"/>
      </patternFill>
    </fill>
    <fill>
      <patternFill patternType="solid">
        <fgColor theme="9" tint="0.59999389629810485"/>
        <bgColor indexed="64"/>
      </patternFill>
    </fill>
  </fills>
  <borders count="1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8">
    <xf numFmtId="0" fontId="0" fillId="0" borderId="0"/>
    <xf numFmtId="0" fontId="7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>
      <alignment horizontal="left" vertical="top" wrapText="1"/>
    </xf>
    <xf numFmtId="0" fontId="7" fillId="0" borderId="0"/>
    <xf numFmtId="0" fontId="34" fillId="0" borderId="0"/>
    <xf numFmtId="0" fontId="7" fillId="0" borderId="0"/>
    <xf numFmtId="0" fontId="7" fillId="0" borderId="0"/>
  </cellStyleXfs>
  <cellXfs count="718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2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35" fillId="0" borderId="0" xfId="0" applyFont="1"/>
    <xf numFmtId="0" fontId="3" fillId="0" borderId="0" xfId="0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17" fillId="0" borderId="0" xfId="0" applyFont="1"/>
    <xf numFmtId="0" fontId="0" fillId="0" borderId="0" xfId="0" applyFont="1"/>
    <xf numFmtId="0" fontId="19" fillId="0" borderId="0" xfId="0" applyFont="1" applyBorder="1" applyAlignment="1">
      <alignment vertical="center"/>
    </xf>
    <xf numFmtId="0" fontId="19" fillId="0" borderId="0" xfId="0" applyFont="1"/>
    <xf numFmtId="0" fontId="1" fillId="4" borderId="1" xfId="0" applyFont="1" applyFill="1" applyBorder="1" applyAlignment="1">
      <alignment horizontal="center" vertical="center"/>
    </xf>
    <xf numFmtId="4" fontId="1" fillId="4" borderId="1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18" fillId="0" borderId="0" xfId="2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4" fontId="20" fillId="5" borderId="3" xfId="0" applyNumberFormat="1" applyFont="1" applyFill="1" applyBorder="1" applyAlignment="1">
      <alignment horizontal="center" vertical="center" wrapText="1"/>
    </xf>
    <xf numFmtId="4" fontId="20" fillId="5" borderId="4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center" vertical="center"/>
    </xf>
    <xf numFmtId="4" fontId="2" fillId="4" borderId="1" xfId="0" applyNumberFormat="1" applyFont="1" applyFill="1" applyBorder="1" applyAlignment="1">
      <alignment horizontal="center" vertical="center"/>
    </xf>
    <xf numFmtId="16" fontId="1" fillId="4" borderId="5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4" fontId="2" fillId="5" borderId="8" xfId="0" applyNumberFormat="1" applyFont="1" applyFill="1" applyBorder="1" applyAlignment="1">
      <alignment horizontal="center" vertical="center" wrapText="1"/>
    </xf>
    <xf numFmtId="4" fontId="1" fillId="5" borderId="8" xfId="0" applyNumberFormat="1" applyFont="1" applyFill="1" applyBorder="1" applyAlignment="1">
      <alignment horizontal="center" vertical="center" wrapText="1"/>
    </xf>
    <xf numFmtId="4" fontId="1" fillId="5" borderId="9" xfId="0" applyNumberFormat="1" applyFont="1" applyFill="1" applyBorder="1" applyAlignment="1">
      <alignment horizontal="center" vertical="center" wrapText="1"/>
    </xf>
    <xf numFmtId="4" fontId="2" fillId="5" borderId="10" xfId="0" applyNumberFormat="1" applyFont="1" applyFill="1" applyBorder="1" applyAlignment="1">
      <alignment horizontal="center" vertical="center" wrapText="1"/>
    </xf>
    <xf numFmtId="4" fontId="1" fillId="5" borderId="10" xfId="0" applyNumberFormat="1" applyFont="1" applyFill="1" applyBorder="1" applyAlignment="1">
      <alignment horizontal="center" vertical="center" wrapText="1"/>
    </xf>
    <xf numFmtId="4" fontId="1" fillId="5" borderId="11" xfId="0" applyNumberFormat="1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left" vertical="center" wrapText="1"/>
    </xf>
    <xf numFmtId="4" fontId="2" fillId="5" borderId="4" xfId="0" applyNumberFormat="1" applyFont="1" applyFill="1" applyBorder="1" applyAlignment="1">
      <alignment horizontal="center" vertical="center"/>
    </xf>
    <xf numFmtId="4" fontId="1" fillId="5" borderId="4" xfId="0" applyNumberFormat="1" applyFont="1" applyFill="1" applyBorder="1" applyAlignment="1">
      <alignment horizontal="center" vertical="center" wrapText="1"/>
    </xf>
    <xf numFmtId="4" fontId="1" fillId="5" borderId="13" xfId="0" applyNumberFormat="1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164" fontId="1" fillId="6" borderId="13" xfId="0" applyNumberFormat="1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left" vertical="center" wrapText="1"/>
    </xf>
    <xf numFmtId="4" fontId="2" fillId="5" borderId="6" xfId="0" applyNumberFormat="1" applyFont="1" applyFill="1" applyBorder="1" applyAlignment="1">
      <alignment horizontal="center" vertical="center"/>
    </xf>
    <xf numFmtId="4" fontId="1" fillId="5" borderId="6" xfId="0" applyNumberFormat="1" applyFont="1" applyFill="1" applyBorder="1" applyAlignment="1">
      <alignment horizontal="center" vertical="center" wrapText="1"/>
    </xf>
    <xf numFmtId="4" fontId="1" fillId="5" borderId="15" xfId="0" applyNumberFormat="1" applyFont="1" applyFill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center" vertical="center"/>
    </xf>
    <xf numFmtId="164" fontId="1" fillId="6" borderId="15" xfId="0" applyNumberFormat="1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left" vertical="center" wrapText="1"/>
    </xf>
    <xf numFmtId="4" fontId="2" fillId="5" borderId="18" xfId="0" applyNumberFormat="1" applyFont="1" applyFill="1" applyBorder="1" applyAlignment="1">
      <alignment horizontal="center" vertical="center"/>
    </xf>
    <xf numFmtId="4" fontId="1" fillId="5" borderId="18" xfId="0" applyNumberFormat="1" applyFont="1" applyFill="1" applyBorder="1" applyAlignment="1">
      <alignment horizontal="center" vertical="center" wrapText="1"/>
    </xf>
    <xf numFmtId="4" fontId="1" fillId="5" borderId="19" xfId="0" applyNumberFormat="1" applyFont="1" applyFill="1" applyBorder="1" applyAlignment="1">
      <alignment horizontal="center" vertical="center" wrapText="1"/>
    </xf>
    <xf numFmtId="0" fontId="1" fillId="6" borderId="20" xfId="0" applyFont="1" applyFill="1" applyBorder="1" applyAlignment="1">
      <alignment horizontal="center" vertical="center"/>
    </xf>
    <xf numFmtId="164" fontId="1" fillId="6" borderId="19" xfId="0" applyNumberFormat="1" applyFont="1" applyFill="1" applyBorder="1" applyAlignment="1">
      <alignment horizontal="center" vertical="center"/>
    </xf>
    <xf numFmtId="0" fontId="4" fillId="0" borderId="0" xfId="0" applyFont="1"/>
    <xf numFmtId="0" fontId="1" fillId="0" borderId="0" xfId="0" applyFont="1"/>
    <xf numFmtId="0" fontId="26" fillId="0" borderId="0" xfId="0" applyFont="1" applyFill="1" applyBorder="1" applyAlignment="1">
      <alignment horizontal="center" vertical="center" wrapText="1"/>
    </xf>
    <xf numFmtId="4" fontId="27" fillId="5" borderId="3" xfId="0" applyNumberFormat="1" applyFont="1" applyFill="1" applyBorder="1" applyAlignment="1">
      <alignment horizontal="center" vertical="center" wrapText="1"/>
    </xf>
    <xf numFmtId="4" fontId="27" fillId="5" borderId="4" xfId="0" applyNumberFormat="1" applyFont="1" applyFill="1" applyBorder="1" applyAlignment="1">
      <alignment horizontal="center" vertical="center" wrapText="1"/>
    </xf>
    <xf numFmtId="4" fontId="27" fillId="5" borderId="21" xfId="0" applyNumberFormat="1" applyFont="1" applyFill="1" applyBorder="1" applyAlignment="1">
      <alignment horizontal="center" vertical="center" wrapText="1"/>
    </xf>
    <xf numFmtId="4" fontId="2" fillId="5" borderId="20" xfId="0" applyNumberFormat="1" applyFont="1" applyFill="1" applyBorder="1" applyAlignment="1">
      <alignment horizontal="center" vertical="center" wrapText="1"/>
    </xf>
    <xf numFmtId="4" fontId="5" fillId="5" borderId="18" xfId="0" applyNumberFormat="1" applyFont="1" applyFill="1" applyBorder="1" applyAlignment="1">
      <alignment horizontal="center" vertical="center" wrapText="1"/>
    </xf>
    <xf numFmtId="4" fontId="5" fillId="5" borderId="22" xfId="0" applyNumberFormat="1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0" fontId="1" fillId="6" borderId="23" xfId="0" applyFont="1" applyFill="1" applyBorder="1" applyAlignment="1">
      <alignment horizontal="center" vertical="center"/>
    </xf>
    <xf numFmtId="164" fontId="1" fillId="6" borderId="24" xfId="0" applyNumberFormat="1" applyFont="1" applyFill="1" applyBorder="1" applyAlignment="1">
      <alignment horizontal="center" vertical="center"/>
    </xf>
    <xf numFmtId="0" fontId="1" fillId="6" borderId="25" xfId="0" applyFont="1" applyFill="1" applyBorder="1" applyAlignment="1">
      <alignment horizontal="center" vertical="center"/>
    </xf>
    <xf numFmtId="164" fontId="1" fillId="6" borderId="26" xfId="0" applyNumberFormat="1" applyFont="1" applyFill="1" applyBorder="1" applyAlignment="1">
      <alignment horizontal="center" vertical="center"/>
    </xf>
    <xf numFmtId="2" fontId="13" fillId="0" borderId="0" xfId="0" applyNumberFormat="1" applyFont="1" applyBorder="1" applyAlignment="1">
      <alignment vertical="center"/>
    </xf>
    <xf numFmtId="164" fontId="13" fillId="0" borderId="0" xfId="0" applyNumberFormat="1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0" xfId="0" applyFont="1"/>
    <xf numFmtId="0" fontId="1" fillId="5" borderId="23" xfId="0" applyFont="1" applyFill="1" applyBorder="1" applyAlignment="1">
      <alignment horizontal="left" vertical="center" wrapText="1"/>
    </xf>
    <xf numFmtId="4" fontId="2" fillId="5" borderId="7" xfId="0" applyNumberFormat="1" applyFont="1" applyFill="1" applyBorder="1" applyAlignment="1">
      <alignment horizontal="center" vertical="center"/>
    </xf>
    <xf numFmtId="4" fontId="1" fillId="5" borderId="7" xfId="0" applyNumberFormat="1" applyFont="1" applyFill="1" applyBorder="1" applyAlignment="1">
      <alignment horizontal="center" vertical="center" wrapText="1"/>
    </xf>
    <xf numFmtId="4" fontId="1" fillId="5" borderId="27" xfId="0" applyNumberFormat="1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left" vertical="center" wrapText="1"/>
    </xf>
    <xf numFmtId="4" fontId="1" fillId="5" borderId="28" xfId="0" applyNumberFormat="1" applyFont="1" applyFill="1" applyBorder="1" applyAlignment="1">
      <alignment horizontal="center" vertical="center" wrapText="1"/>
    </xf>
    <xf numFmtId="0" fontId="1" fillId="6" borderId="14" xfId="0" applyFont="1" applyFill="1" applyBorder="1" applyAlignment="1">
      <alignment horizontal="center" vertical="center"/>
    </xf>
    <xf numFmtId="0" fontId="1" fillId="5" borderId="25" xfId="0" applyFont="1" applyFill="1" applyBorder="1" applyAlignment="1">
      <alignment horizontal="left" vertical="center" wrapText="1"/>
    </xf>
    <xf numFmtId="4" fontId="2" fillId="5" borderId="29" xfId="0" applyNumberFormat="1" applyFont="1" applyFill="1" applyBorder="1" applyAlignment="1">
      <alignment horizontal="center" vertical="center"/>
    </xf>
    <xf numFmtId="4" fontId="1" fillId="5" borderId="29" xfId="0" applyNumberFormat="1" applyFont="1" applyFill="1" applyBorder="1" applyAlignment="1">
      <alignment horizontal="center" vertical="center" wrapText="1"/>
    </xf>
    <xf numFmtId="4" fontId="1" fillId="5" borderId="30" xfId="0" applyNumberFormat="1" applyFont="1" applyFill="1" applyBorder="1" applyAlignment="1">
      <alignment horizontal="center" vertical="center" wrapText="1"/>
    </xf>
    <xf numFmtId="0" fontId="1" fillId="6" borderId="17" xfId="0" applyFont="1" applyFill="1" applyBorder="1" applyAlignment="1">
      <alignment horizontal="center" vertical="center"/>
    </xf>
    <xf numFmtId="4" fontId="2" fillId="5" borderId="7" xfId="0" applyNumberFormat="1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" fontId="2" fillId="5" borderId="6" xfId="0" applyNumberFormat="1" applyFont="1" applyFill="1" applyBorder="1" applyAlignment="1">
      <alignment horizontal="center" vertical="center" wrapText="1"/>
    </xf>
    <xf numFmtId="0" fontId="1" fillId="6" borderId="14" xfId="0" applyFont="1" applyFill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center" vertical="center" wrapText="1"/>
    </xf>
    <xf numFmtId="4" fontId="2" fillId="5" borderId="29" xfId="0" applyNumberFormat="1" applyFont="1" applyFill="1" applyBorder="1" applyAlignment="1">
      <alignment horizontal="center" vertical="center" wrapText="1"/>
    </xf>
    <xf numFmtId="49" fontId="1" fillId="6" borderId="17" xfId="0" applyNumberFormat="1" applyFont="1" applyFill="1" applyBorder="1" applyAlignment="1">
      <alignment horizontal="center" vertical="center" wrapText="1"/>
    </xf>
    <xf numFmtId="164" fontId="1" fillId="6" borderId="19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49" fontId="1" fillId="6" borderId="12" xfId="0" applyNumberFormat="1" applyFont="1" applyFill="1" applyBorder="1" applyAlignment="1">
      <alignment horizontal="center" vertical="center" wrapText="1"/>
    </xf>
    <xf numFmtId="164" fontId="1" fillId="6" borderId="13" xfId="0" applyNumberFormat="1" applyFont="1" applyFill="1" applyBorder="1" applyAlignment="1">
      <alignment horizontal="center" vertical="center" wrapText="1"/>
    </xf>
    <xf numFmtId="49" fontId="1" fillId="6" borderId="14" xfId="0" applyNumberFormat="1" applyFont="1" applyFill="1" applyBorder="1" applyAlignment="1">
      <alignment horizontal="center" vertical="center" wrapText="1"/>
    </xf>
    <xf numFmtId="164" fontId="1" fillId="6" borderId="15" xfId="0" applyNumberFormat="1" applyFont="1" applyFill="1" applyBorder="1" applyAlignment="1">
      <alignment horizontal="center" vertical="center" wrapText="1"/>
    </xf>
    <xf numFmtId="4" fontId="1" fillId="5" borderId="7" xfId="0" applyNumberFormat="1" applyFont="1" applyFill="1" applyBorder="1" applyAlignment="1">
      <alignment horizontal="center" vertical="center" wrapText="1"/>
    </xf>
    <xf numFmtId="4" fontId="1" fillId="5" borderId="27" xfId="0" applyNumberFormat="1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/>
    </xf>
    <xf numFmtId="0" fontId="1" fillId="6" borderId="14" xfId="0" applyFont="1" applyFill="1" applyBorder="1" applyAlignment="1">
      <alignment horizontal="center" vertical="center"/>
    </xf>
    <xf numFmtId="164" fontId="1" fillId="6" borderId="19" xfId="0" applyNumberFormat="1" applyFont="1" applyFill="1" applyBorder="1" applyAlignment="1">
      <alignment horizontal="center" vertical="center"/>
    </xf>
    <xf numFmtId="0" fontId="1" fillId="0" borderId="31" xfId="0" applyFont="1" applyBorder="1"/>
    <xf numFmtId="0" fontId="1" fillId="0" borderId="32" xfId="0" applyFont="1" applyFill="1" applyBorder="1" applyAlignment="1">
      <alignment vertical="center"/>
    </xf>
    <xf numFmtId="0" fontId="1" fillId="5" borderId="33" xfId="0" applyFont="1" applyFill="1" applyBorder="1" applyAlignment="1">
      <alignment horizontal="left" vertical="center" wrapText="1"/>
    </xf>
    <xf numFmtId="49" fontId="1" fillId="6" borderId="34" xfId="0" applyNumberFormat="1" applyFont="1" applyFill="1" applyBorder="1" applyAlignment="1">
      <alignment horizontal="center" vertical="center" wrapText="1"/>
    </xf>
    <xf numFmtId="0" fontId="1" fillId="6" borderId="35" xfId="0" applyFont="1" applyFill="1" applyBorder="1" applyAlignment="1">
      <alignment horizontal="center" vertical="center"/>
    </xf>
    <xf numFmtId="0" fontId="1" fillId="0" borderId="36" xfId="0" applyFont="1" applyBorder="1"/>
    <xf numFmtId="0" fontId="1" fillId="5" borderId="37" xfId="0" applyFont="1" applyFill="1" applyBorder="1" applyAlignment="1">
      <alignment horizontal="left" vertical="center" wrapText="1"/>
    </xf>
    <xf numFmtId="49" fontId="1" fillId="6" borderId="38" xfId="0" applyNumberFormat="1" applyFont="1" applyFill="1" applyBorder="1" applyAlignment="1">
      <alignment horizontal="center" vertical="center" wrapText="1"/>
    </xf>
    <xf numFmtId="0" fontId="1" fillId="6" borderId="39" xfId="0" applyFont="1" applyFill="1" applyBorder="1" applyAlignment="1">
      <alignment horizontal="center" vertical="center"/>
    </xf>
    <xf numFmtId="0" fontId="1" fillId="5" borderId="34" xfId="0" applyFont="1" applyFill="1" applyBorder="1" applyAlignment="1">
      <alignment horizontal="left" vertical="center" wrapText="1"/>
    </xf>
    <xf numFmtId="0" fontId="1" fillId="0" borderId="5" xfId="0" applyFont="1" applyBorder="1"/>
    <xf numFmtId="49" fontId="1" fillId="6" borderId="40" xfId="0" applyNumberFormat="1" applyFont="1" applyFill="1" applyBorder="1" applyAlignment="1">
      <alignment horizontal="center" vertical="center" wrapText="1"/>
    </xf>
    <xf numFmtId="0" fontId="1" fillId="6" borderId="41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7" fillId="0" borderId="0" xfId="0" applyFont="1"/>
    <xf numFmtId="0" fontId="2" fillId="5" borderId="3" xfId="0" applyFont="1" applyFill="1" applyBorder="1" applyAlignment="1">
      <alignment horizontal="left" vertical="center" wrapText="1"/>
    </xf>
    <xf numFmtId="4" fontId="2" fillId="5" borderId="4" xfId="0" applyNumberFormat="1" applyFont="1" applyFill="1" applyBorder="1" applyAlignment="1">
      <alignment horizontal="center" vertical="center" wrapText="1"/>
    </xf>
    <xf numFmtId="4" fontId="1" fillId="5" borderId="21" xfId="0" applyNumberFormat="1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vertical="center"/>
    </xf>
    <xf numFmtId="0" fontId="1" fillId="6" borderId="15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left" vertical="center" wrapText="1"/>
    </xf>
    <xf numFmtId="4" fontId="2" fillId="5" borderId="18" xfId="0" applyNumberFormat="1" applyFont="1" applyFill="1" applyBorder="1" applyAlignment="1">
      <alignment horizontal="center" vertical="center" wrapText="1"/>
    </xf>
    <xf numFmtId="4" fontId="1" fillId="5" borderId="22" xfId="0" applyNumberFormat="1" applyFont="1" applyFill="1" applyBorder="1" applyAlignment="1">
      <alignment horizontal="center" vertical="center" wrapText="1"/>
    </xf>
    <xf numFmtId="0" fontId="1" fillId="6" borderId="19" xfId="0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left" vertical="center" wrapText="1"/>
    </xf>
    <xf numFmtId="49" fontId="1" fillId="6" borderId="42" xfId="0" applyNumberFormat="1" applyFont="1" applyFill="1" applyBorder="1" applyAlignment="1">
      <alignment horizontal="center" vertical="center" wrapText="1"/>
    </xf>
    <xf numFmtId="0" fontId="1" fillId="6" borderId="24" xfId="0" applyFont="1" applyFill="1" applyBorder="1" applyAlignment="1">
      <alignment horizontal="center" vertical="center"/>
    </xf>
    <xf numFmtId="49" fontId="1" fillId="6" borderId="43" xfId="0" applyNumberFormat="1" applyFont="1" applyFill="1" applyBorder="1" applyAlignment="1">
      <alignment horizontal="center" vertical="center" wrapText="1"/>
    </xf>
    <xf numFmtId="0" fontId="1" fillId="6" borderId="26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left" vertical="center" wrapText="1"/>
    </xf>
    <xf numFmtId="0" fontId="38" fillId="0" borderId="0" xfId="0" applyFont="1" applyBorder="1" applyAlignment="1">
      <alignment vertical="center"/>
    </xf>
    <xf numFmtId="4" fontId="2" fillId="5" borderId="8" xfId="0" applyNumberFormat="1" applyFont="1" applyFill="1" applyBorder="1" applyAlignment="1">
      <alignment horizontal="center" vertical="center"/>
    </xf>
    <xf numFmtId="0" fontId="1" fillId="6" borderId="34" xfId="0" applyFont="1" applyFill="1" applyBorder="1" applyAlignment="1">
      <alignment horizontal="center" vertical="center"/>
    </xf>
    <xf numFmtId="164" fontId="1" fillId="6" borderId="35" xfId="0" applyNumberFormat="1" applyFont="1" applyFill="1" applyBorder="1" applyAlignment="1">
      <alignment horizontal="center" vertical="center"/>
    </xf>
    <xf numFmtId="2" fontId="36" fillId="0" borderId="0" xfId="0" applyNumberFormat="1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center"/>
    </xf>
    <xf numFmtId="164" fontId="1" fillId="6" borderId="35" xfId="0" applyNumberFormat="1" applyFont="1" applyFill="1" applyBorder="1" applyAlignment="1">
      <alignment horizontal="center" vertical="center" wrapText="1"/>
    </xf>
    <xf numFmtId="1" fontId="1" fillId="6" borderId="34" xfId="0" applyNumberFormat="1" applyFont="1" applyFill="1" applyBorder="1" applyAlignment="1">
      <alignment horizontal="center" vertical="center" wrapText="1"/>
    </xf>
    <xf numFmtId="0" fontId="1" fillId="6" borderId="35" xfId="0" applyFont="1" applyFill="1" applyBorder="1" applyAlignment="1">
      <alignment horizontal="center" vertical="center" wrapText="1"/>
    </xf>
    <xf numFmtId="1" fontId="1" fillId="6" borderId="40" xfId="0" applyNumberFormat="1" applyFont="1" applyFill="1" applyBorder="1" applyAlignment="1">
      <alignment horizontal="center" vertical="center" wrapText="1"/>
    </xf>
    <xf numFmtId="0" fontId="1" fillId="6" borderId="41" xfId="0" applyFont="1" applyFill="1" applyBorder="1" applyAlignment="1">
      <alignment horizontal="center" vertical="center" wrapText="1"/>
    </xf>
    <xf numFmtId="0" fontId="1" fillId="6" borderId="17" xfId="0" applyFont="1" applyFill="1" applyBorder="1" applyAlignment="1">
      <alignment horizontal="center" vertical="center" wrapText="1"/>
    </xf>
    <xf numFmtId="0" fontId="1" fillId="6" borderId="42" xfId="0" applyFont="1" applyFill="1" applyBorder="1" applyAlignment="1">
      <alignment horizontal="center" vertical="center" wrapText="1"/>
    </xf>
    <xf numFmtId="0" fontId="1" fillId="6" borderId="43" xfId="0" applyFont="1" applyFill="1" applyBorder="1" applyAlignment="1">
      <alignment horizontal="center" vertical="center" wrapText="1"/>
    </xf>
    <xf numFmtId="0" fontId="1" fillId="0" borderId="32" xfId="0" applyFont="1" applyFill="1" applyBorder="1"/>
    <xf numFmtId="0" fontId="1" fillId="6" borderId="34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/>
    </xf>
    <xf numFmtId="0" fontId="1" fillId="0" borderId="38" xfId="0" applyFont="1" applyFill="1" applyBorder="1"/>
    <xf numFmtId="0" fontId="1" fillId="5" borderId="8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center" vertical="center"/>
    </xf>
    <xf numFmtId="0" fontId="1" fillId="6" borderId="38" xfId="0" applyFont="1" applyFill="1" applyBorder="1" applyAlignment="1">
      <alignment horizontal="center" vertical="center" wrapText="1"/>
    </xf>
    <xf numFmtId="164" fontId="1" fillId="6" borderId="39" xfId="0" applyNumberFormat="1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/>
    </xf>
    <xf numFmtId="0" fontId="1" fillId="6" borderId="43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1" fillId="5" borderId="34" xfId="0" applyFont="1" applyFill="1" applyBorder="1" applyAlignment="1">
      <alignment horizontal="left" vertical="center"/>
    </xf>
    <xf numFmtId="0" fontId="1" fillId="5" borderId="37" xfId="0" applyFont="1" applyFill="1" applyBorder="1" applyAlignment="1">
      <alignment horizontal="left" vertical="center"/>
    </xf>
    <xf numFmtId="0" fontId="1" fillId="6" borderId="38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center" vertical="center"/>
    </xf>
    <xf numFmtId="0" fontId="38" fillId="0" borderId="0" xfId="0" applyFont="1"/>
    <xf numFmtId="0" fontId="40" fillId="0" borderId="0" xfId="0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4" fontId="2" fillId="0" borderId="0" xfId="0" applyNumberFormat="1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center" vertical="center"/>
    </xf>
    <xf numFmtId="2" fontId="2" fillId="5" borderId="6" xfId="0" applyNumberFormat="1" applyFont="1" applyFill="1" applyBorder="1" applyAlignment="1">
      <alignment horizontal="center" vertical="center" wrapText="1"/>
    </xf>
    <xf numFmtId="2" fontId="1" fillId="5" borderId="6" xfId="0" applyNumberFormat="1" applyFont="1" applyFill="1" applyBorder="1" applyAlignment="1">
      <alignment horizontal="center" vertical="center" wrapText="1"/>
    </xf>
    <xf numFmtId="2" fontId="2" fillId="5" borderId="6" xfId="0" applyNumberFormat="1" applyFont="1" applyFill="1" applyBorder="1" applyAlignment="1">
      <alignment horizontal="center" vertical="center"/>
    </xf>
    <xf numFmtId="2" fontId="2" fillId="5" borderId="29" xfId="0" applyNumberFormat="1" applyFont="1" applyFill="1" applyBorder="1" applyAlignment="1">
      <alignment horizontal="center" vertical="center"/>
    </xf>
    <xf numFmtId="2" fontId="1" fillId="5" borderId="29" xfId="0" applyNumberFormat="1" applyFont="1" applyFill="1" applyBorder="1" applyAlignment="1">
      <alignment horizontal="center" vertical="center" wrapText="1"/>
    </xf>
    <xf numFmtId="2" fontId="2" fillId="5" borderId="7" xfId="0" applyNumberFormat="1" applyFont="1" applyFill="1" applyBorder="1" applyAlignment="1">
      <alignment horizontal="center" vertical="center" wrapText="1"/>
    </xf>
    <xf numFmtId="2" fontId="1" fillId="5" borderId="7" xfId="0" applyNumberFormat="1" applyFont="1" applyFill="1" applyBorder="1" applyAlignment="1">
      <alignment horizontal="center" vertical="center" wrapText="1"/>
    </xf>
    <xf numFmtId="2" fontId="2" fillId="5" borderId="6" xfId="0" applyNumberFormat="1" applyFont="1" applyFill="1" applyBorder="1" applyAlignment="1">
      <alignment horizontal="center" vertical="center" wrapText="1"/>
    </xf>
    <xf numFmtId="2" fontId="1" fillId="5" borderId="6" xfId="0" applyNumberFormat="1" applyFont="1" applyFill="1" applyBorder="1" applyAlignment="1">
      <alignment horizontal="center" vertical="center" wrapText="1"/>
    </xf>
    <xf numFmtId="2" fontId="2" fillId="5" borderId="18" xfId="0" applyNumberFormat="1" applyFont="1" applyFill="1" applyBorder="1" applyAlignment="1">
      <alignment horizontal="center" vertical="center" wrapText="1"/>
    </xf>
    <xf numFmtId="2" fontId="1" fillId="5" borderId="18" xfId="0" applyNumberFormat="1" applyFont="1" applyFill="1" applyBorder="1" applyAlignment="1">
      <alignment horizontal="center" vertical="center" wrapText="1"/>
    </xf>
    <xf numFmtId="0" fontId="38" fillId="0" borderId="32" xfId="0" applyFont="1" applyFill="1" applyBorder="1" applyAlignment="1">
      <alignment vertical="center"/>
    </xf>
    <xf numFmtId="0" fontId="41" fillId="5" borderId="34" xfId="0" applyFont="1" applyFill="1" applyBorder="1" applyAlignment="1">
      <alignment horizontal="left" vertical="center" wrapText="1"/>
    </xf>
    <xf numFmtId="4" fontId="42" fillId="5" borderId="10" xfId="0" applyNumberFormat="1" applyFont="1" applyFill="1" applyBorder="1" applyAlignment="1">
      <alignment horizontal="center" vertical="center" wrapText="1"/>
    </xf>
    <xf numFmtId="4" fontId="41" fillId="5" borderId="10" xfId="0" applyNumberFormat="1" applyFont="1" applyFill="1" applyBorder="1" applyAlignment="1">
      <alignment horizontal="center" vertical="center" wrapText="1"/>
    </xf>
    <xf numFmtId="0" fontId="41" fillId="6" borderId="10" xfId="0" applyFont="1" applyFill="1" applyBorder="1" applyAlignment="1">
      <alignment horizontal="center" vertical="center"/>
    </xf>
    <xf numFmtId="0" fontId="38" fillId="6" borderId="35" xfId="0" applyFont="1" applyFill="1" applyBorder="1" applyAlignment="1">
      <alignment horizontal="center" vertical="center"/>
    </xf>
    <xf numFmtId="0" fontId="41" fillId="5" borderId="37" xfId="0" applyFont="1" applyFill="1" applyBorder="1" applyAlignment="1">
      <alignment horizontal="left" vertical="center" wrapText="1"/>
    </xf>
    <xf numFmtId="4" fontId="42" fillId="5" borderId="8" xfId="0" applyNumberFormat="1" applyFont="1" applyFill="1" applyBorder="1" applyAlignment="1">
      <alignment horizontal="center" vertical="center" wrapText="1"/>
    </xf>
    <xf numFmtId="4" fontId="41" fillId="5" borderId="8" xfId="0" applyNumberFormat="1" applyFont="1" applyFill="1" applyBorder="1" applyAlignment="1">
      <alignment horizontal="center" vertical="center" wrapText="1"/>
    </xf>
    <xf numFmtId="0" fontId="41" fillId="6" borderId="8" xfId="0" applyFont="1" applyFill="1" applyBorder="1" applyAlignment="1">
      <alignment horizontal="center" vertical="center"/>
    </xf>
    <xf numFmtId="0" fontId="38" fillId="6" borderId="39" xfId="0" applyFont="1" applyFill="1" applyBorder="1" applyAlignment="1">
      <alignment horizontal="center" vertical="center"/>
    </xf>
    <xf numFmtId="4" fontId="2" fillId="5" borderId="10" xfId="0" applyNumberFormat="1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4" fontId="1" fillId="5" borderId="8" xfId="0" applyNumberFormat="1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4" fontId="1" fillId="5" borderId="10" xfId="0" applyNumberFormat="1" applyFont="1" applyFill="1" applyBorder="1" applyAlignment="1">
      <alignment horizontal="center" vertical="center"/>
    </xf>
    <xf numFmtId="4" fontId="42" fillId="5" borderId="8" xfId="0" applyNumberFormat="1" applyFont="1" applyFill="1" applyBorder="1" applyAlignment="1">
      <alignment horizontal="center" vertical="center"/>
    </xf>
    <xf numFmtId="4" fontId="41" fillId="5" borderId="8" xfId="0" applyNumberFormat="1" applyFont="1" applyFill="1" applyBorder="1" applyAlignment="1">
      <alignment horizontal="center" vertical="center"/>
    </xf>
    <xf numFmtId="4" fontId="42" fillId="5" borderId="10" xfId="0" applyNumberFormat="1" applyFont="1" applyFill="1" applyBorder="1" applyAlignment="1">
      <alignment horizontal="center" vertical="center"/>
    </xf>
    <xf numFmtId="4" fontId="41" fillId="5" borderId="10" xfId="0" applyNumberFormat="1" applyFont="1" applyFill="1" applyBorder="1" applyAlignment="1">
      <alignment horizontal="center" vertical="center"/>
    </xf>
    <xf numFmtId="4" fontId="41" fillId="5" borderId="11" xfId="0" applyNumberFormat="1" applyFont="1" applyFill="1" applyBorder="1" applyAlignment="1">
      <alignment horizontal="center" vertical="center" wrapText="1"/>
    </xf>
    <xf numFmtId="4" fontId="41" fillId="5" borderId="9" xfId="0" applyNumberFormat="1" applyFont="1" applyFill="1" applyBorder="1" applyAlignment="1">
      <alignment horizontal="center" vertical="center" wrapText="1"/>
    </xf>
    <xf numFmtId="0" fontId="41" fillId="6" borderId="34" xfId="0" applyFont="1" applyFill="1" applyBorder="1" applyAlignment="1">
      <alignment horizontal="center" vertical="center"/>
    </xf>
    <xf numFmtId="0" fontId="41" fillId="6" borderId="38" xfId="0" applyFont="1" applyFill="1" applyBorder="1" applyAlignment="1">
      <alignment horizontal="center" vertical="center"/>
    </xf>
    <xf numFmtId="4" fontId="1" fillId="5" borderId="9" xfId="0" applyNumberFormat="1" applyFont="1" applyFill="1" applyBorder="1" applyAlignment="1">
      <alignment horizontal="center" vertical="center"/>
    </xf>
    <xf numFmtId="4" fontId="1" fillId="5" borderId="11" xfId="0" applyNumberFormat="1" applyFont="1" applyFill="1" applyBorder="1" applyAlignment="1">
      <alignment horizontal="center" vertical="center"/>
    </xf>
    <xf numFmtId="0" fontId="1" fillId="6" borderId="44" xfId="0" applyFont="1" applyFill="1" applyBorder="1" applyAlignment="1">
      <alignment horizontal="center" vertical="center"/>
    </xf>
    <xf numFmtId="0" fontId="1" fillId="6" borderId="45" xfId="0" applyFont="1" applyFill="1" applyBorder="1" applyAlignment="1">
      <alignment horizontal="center" vertical="center"/>
    </xf>
    <xf numFmtId="0" fontId="1" fillId="6" borderId="39" xfId="0" applyFont="1" applyFill="1" applyBorder="1" applyAlignment="1">
      <alignment horizontal="center" vertical="center"/>
    </xf>
    <xf numFmtId="0" fontId="1" fillId="6" borderId="35" xfId="0" applyFont="1" applyFill="1" applyBorder="1" applyAlignment="1">
      <alignment horizontal="center" vertical="center"/>
    </xf>
    <xf numFmtId="0" fontId="1" fillId="6" borderId="35" xfId="0" applyFont="1" applyFill="1" applyBorder="1" applyAlignment="1">
      <alignment horizontal="center" vertical="center" wrapText="1"/>
    </xf>
    <xf numFmtId="0" fontId="1" fillId="5" borderId="46" xfId="0" applyFont="1" applyFill="1" applyBorder="1" applyAlignment="1">
      <alignment horizontal="left" vertical="center" wrapText="1"/>
    </xf>
    <xf numFmtId="4" fontId="2" fillId="5" borderId="47" xfId="0" applyNumberFormat="1" applyFont="1" applyFill="1" applyBorder="1" applyAlignment="1">
      <alignment horizontal="center" vertical="center"/>
    </xf>
    <xf numFmtId="4" fontId="1" fillId="5" borderId="47" xfId="0" applyNumberFormat="1" applyFont="1" applyFill="1" applyBorder="1" applyAlignment="1">
      <alignment horizontal="center" vertical="center"/>
    </xf>
    <xf numFmtId="0" fontId="1" fillId="6" borderId="41" xfId="0" applyFont="1" applyFill="1" applyBorder="1" applyAlignment="1">
      <alignment horizontal="center" vertical="center"/>
    </xf>
    <xf numFmtId="0" fontId="11" fillId="0" borderId="48" xfId="0" applyFont="1" applyFill="1" applyBorder="1" applyAlignment="1">
      <alignment vertical="center"/>
    </xf>
    <xf numFmtId="0" fontId="11" fillId="0" borderId="32" xfId="0" applyFont="1" applyFill="1" applyBorder="1" applyAlignment="1">
      <alignment vertical="center"/>
    </xf>
    <xf numFmtId="0" fontId="1" fillId="5" borderId="23" xfId="0" applyFont="1" applyFill="1" applyBorder="1" applyAlignment="1">
      <alignment horizontal="justify" vertical="center" wrapText="1"/>
    </xf>
    <xf numFmtId="0" fontId="1" fillId="0" borderId="32" xfId="0" applyFont="1" applyBorder="1" applyAlignment="1">
      <alignment horizontal="center" vertical="center"/>
    </xf>
    <xf numFmtId="0" fontId="1" fillId="5" borderId="16" xfId="0" applyFont="1" applyFill="1" applyBorder="1" applyAlignment="1">
      <alignment horizontal="justify" vertical="center" wrapText="1"/>
    </xf>
    <xf numFmtId="0" fontId="1" fillId="5" borderId="25" xfId="0" applyFont="1" applyFill="1" applyBorder="1" applyAlignment="1">
      <alignment horizontal="justify" vertical="center" wrapText="1"/>
    </xf>
    <xf numFmtId="0" fontId="1" fillId="0" borderId="32" xfId="0" applyFont="1" applyBorder="1"/>
    <xf numFmtId="0" fontId="1" fillId="5" borderId="34" xfId="0" applyFont="1" applyFill="1" applyBorder="1" applyAlignment="1">
      <alignment horizontal="justify" vertical="center" wrapText="1"/>
    </xf>
    <xf numFmtId="2" fontId="2" fillId="5" borderId="10" xfId="0" applyNumberFormat="1" applyFont="1" applyFill="1" applyBorder="1" applyAlignment="1">
      <alignment horizontal="center" vertical="center" wrapText="1"/>
    </xf>
    <xf numFmtId="2" fontId="1" fillId="5" borderId="10" xfId="0" applyNumberFormat="1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justify" vertical="center" wrapText="1"/>
    </xf>
    <xf numFmtId="2" fontId="2" fillId="5" borderId="4" xfId="0" applyNumberFormat="1" applyFont="1" applyFill="1" applyBorder="1" applyAlignment="1">
      <alignment horizontal="center" vertical="center" wrapText="1"/>
    </xf>
    <xf numFmtId="2" fontId="1" fillId="5" borderId="4" xfId="0" applyNumberFormat="1" applyFont="1" applyFill="1" applyBorder="1" applyAlignment="1">
      <alignment horizontal="center" vertical="center" wrapText="1"/>
    </xf>
    <xf numFmtId="0" fontId="1" fillId="5" borderId="17" xfId="0" applyFont="1" applyFill="1" applyBorder="1" applyAlignment="1">
      <alignment horizontal="justify" vertical="center" wrapText="1"/>
    </xf>
    <xf numFmtId="2" fontId="2" fillId="5" borderId="29" xfId="0" applyNumberFormat="1" applyFont="1" applyFill="1" applyBorder="1" applyAlignment="1">
      <alignment horizontal="center" vertical="center" wrapText="1"/>
    </xf>
    <xf numFmtId="2" fontId="2" fillId="5" borderId="7" xfId="0" applyNumberFormat="1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justify" vertical="center" wrapText="1"/>
    </xf>
    <xf numFmtId="0" fontId="1" fillId="5" borderId="17" xfId="0" applyFont="1" applyFill="1" applyBorder="1" applyAlignment="1">
      <alignment vertical="center"/>
    </xf>
    <xf numFmtId="2" fontId="2" fillId="5" borderId="18" xfId="0" applyNumberFormat="1" applyFont="1" applyFill="1" applyBorder="1" applyAlignment="1">
      <alignment horizontal="center" vertical="center"/>
    </xf>
    <xf numFmtId="0" fontId="1" fillId="5" borderId="37" xfId="0" applyFont="1" applyFill="1" applyBorder="1" applyAlignment="1">
      <alignment vertical="center" wrapText="1"/>
    </xf>
    <xf numFmtId="2" fontId="2" fillId="5" borderId="8" xfId="0" applyNumberFormat="1" applyFont="1" applyFill="1" applyBorder="1" applyAlignment="1">
      <alignment horizontal="center" vertical="center"/>
    </xf>
    <xf numFmtId="2" fontId="1" fillId="5" borderId="8" xfId="0" applyNumberFormat="1" applyFont="1" applyFill="1" applyBorder="1" applyAlignment="1">
      <alignment horizontal="center" vertical="center" wrapText="1"/>
    </xf>
    <xf numFmtId="2" fontId="2" fillId="5" borderId="4" xfId="0" applyNumberFormat="1" applyFont="1" applyFill="1" applyBorder="1" applyAlignment="1">
      <alignment horizontal="center" vertical="center"/>
    </xf>
    <xf numFmtId="2" fontId="2" fillId="5" borderId="8" xfId="0" applyNumberFormat="1" applyFont="1" applyFill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justify" vertical="center" wrapText="1"/>
    </xf>
    <xf numFmtId="0" fontId="19" fillId="5" borderId="20" xfId="0" applyFont="1" applyFill="1" applyBorder="1" applyAlignment="1">
      <alignment horizontal="justify" vertical="center" wrapText="1"/>
    </xf>
    <xf numFmtId="0" fontId="19" fillId="5" borderId="23" xfId="0" applyFont="1" applyFill="1" applyBorder="1" applyAlignment="1">
      <alignment horizontal="justify" vertical="center" wrapText="1"/>
    </xf>
    <xf numFmtId="0" fontId="19" fillId="5" borderId="12" xfId="0" applyFont="1" applyFill="1" applyBorder="1" applyAlignment="1">
      <alignment horizontal="left" vertical="center" wrapText="1"/>
    </xf>
    <xf numFmtId="0" fontId="19" fillId="5" borderId="14" xfId="0" applyFont="1" applyFill="1" applyBorder="1" applyAlignment="1">
      <alignment vertical="center" wrapText="1"/>
    </xf>
    <xf numFmtId="0" fontId="19" fillId="5" borderId="17" xfId="0" applyFont="1" applyFill="1" applyBorder="1" applyAlignment="1">
      <alignment vertical="center" wrapText="1"/>
    </xf>
    <xf numFmtId="0" fontId="19" fillId="5" borderId="25" xfId="0" applyFont="1" applyFill="1" applyBorder="1" applyAlignment="1">
      <alignment horizontal="justify" vertical="center" wrapText="1"/>
    </xf>
    <xf numFmtId="0" fontId="19" fillId="5" borderId="12" xfId="0" applyFont="1" applyFill="1" applyBorder="1" applyAlignment="1">
      <alignment horizontal="justify" vertical="center" wrapText="1"/>
    </xf>
    <xf numFmtId="0" fontId="19" fillId="5" borderId="14" xfId="0" applyFont="1" applyFill="1" applyBorder="1" applyAlignment="1">
      <alignment horizontal="justify" vertical="center" wrapText="1"/>
    </xf>
    <xf numFmtId="0" fontId="19" fillId="5" borderId="17" xfId="0" applyFont="1" applyFill="1" applyBorder="1" applyAlignment="1">
      <alignment horizontal="justify" vertical="center" wrapText="1"/>
    </xf>
    <xf numFmtId="4" fontId="16" fillId="5" borderId="20" xfId="0" applyNumberFormat="1" applyFont="1" applyFill="1" applyBorder="1" applyAlignment="1">
      <alignment horizontal="center" vertical="center" wrapText="1"/>
    </xf>
    <xf numFmtId="4" fontId="22" fillId="5" borderId="18" xfId="0" applyNumberFormat="1" applyFont="1" applyFill="1" applyBorder="1" applyAlignment="1">
      <alignment horizontal="center" vertical="center" wrapText="1"/>
    </xf>
    <xf numFmtId="0" fontId="1" fillId="0" borderId="32" xfId="0" applyFont="1" applyBorder="1" applyAlignment="1">
      <alignment vertical="center"/>
    </xf>
    <xf numFmtId="2" fontId="1" fillId="5" borderId="49" xfId="0" applyNumberFormat="1" applyFont="1" applyFill="1" applyBorder="1" applyAlignment="1">
      <alignment horizontal="center" vertical="center" wrapText="1"/>
    </xf>
    <xf numFmtId="2" fontId="2" fillId="5" borderId="50" xfId="0" applyNumberFormat="1" applyFont="1" applyFill="1" applyBorder="1" applyAlignment="1">
      <alignment horizontal="center" vertical="center" wrapText="1"/>
    </xf>
    <xf numFmtId="2" fontId="1" fillId="5" borderId="50" xfId="0" applyNumberFormat="1" applyFont="1" applyFill="1" applyBorder="1" applyAlignment="1">
      <alignment horizontal="center" vertical="center" wrapText="1"/>
    </xf>
    <xf numFmtId="2" fontId="2" fillId="5" borderId="51" xfId="0" applyNumberFormat="1" applyFont="1" applyFill="1" applyBorder="1" applyAlignment="1">
      <alignment horizontal="center" vertical="center" wrapText="1"/>
    </xf>
    <xf numFmtId="2" fontId="1" fillId="5" borderId="51" xfId="0" applyNumberFormat="1" applyFont="1" applyFill="1" applyBorder="1" applyAlignment="1">
      <alignment horizontal="center" vertical="center" wrapText="1"/>
    </xf>
    <xf numFmtId="2" fontId="1" fillId="5" borderId="52" xfId="0" applyNumberFormat="1" applyFont="1" applyFill="1" applyBorder="1" applyAlignment="1">
      <alignment horizontal="center" vertical="center" wrapText="1"/>
    </xf>
    <xf numFmtId="2" fontId="1" fillId="5" borderId="53" xfId="0" applyNumberFormat="1" applyFont="1" applyFill="1" applyBorder="1" applyAlignment="1">
      <alignment horizontal="center" vertical="center" wrapText="1"/>
    </xf>
    <xf numFmtId="2" fontId="1" fillId="5" borderId="54" xfId="0" applyNumberFormat="1" applyFont="1" applyFill="1" applyBorder="1" applyAlignment="1">
      <alignment horizontal="center" vertical="center" wrapText="1"/>
    </xf>
    <xf numFmtId="2" fontId="1" fillId="5" borderId="6" xfId="0" applyNumberFormat="1" applyFont="1" applyFill="1" applyBorder="1" applyAlignment="1">
      <alignment horizontal="center" vertical="center"/>
    </xf>
    <xf numFmtId="2" fontId="2" fillId="5" borderId="55" xfId="0" applyNumberFormat="1" applyFont="1" applyFill="1" applyBorder="1" applyAlignment="1">
      <alignment horizontal="center" vertical="center" wrapText="1"/>
    </xf>
    <xf numFmtId="2" fontId="1" fillId="5" borderId="55" xfId="0" applyNumberFormat="1" applyFont="1" applyFill="1" applyBorder="1" applyAlignment="1">
      <alignment horizontal="center" vertical="center" wrapText="1"/>
    </xf>
    <xf numFmtId="0" fontId="1" fillId="6" borderId="56" xfId="0" applyFont="1" applyFill="1" applyBorder="1" applyAlignment="1">
      <alignment horizontal="center" vertical="center" wrapText="1"/>
    </xf>
    <xf numFmtId="164" fontId="1" fillId="6" borderId="57" xfId="0" applyNumberFormat="1" applyFont="1" applyFill="1" applyBorder="1" applyAlignment="1">
      <alignment horizontal="center" vertical="center" wrapText="1"/>
    </xf>
    <xf numFmtId="2" fontId="1" fillId="5" borderId="58" xfId="0" applyNumberFormat="1" applyFont="1" applyFill="1" applyBorder="1" applyAlignment="1">
      <alignment horizontal="center" vertical="center" wrapText="1"/>
    </xf>
    <xf numFmtId="2" fontId="1" fillId="5" borderId="59" xfId="0" applyNumberFormat="1" applyFont="1" applyFill="1" applyBorder="1" applyAlignment="1">
      <alignment horizontal="center" vertical="center" wrapText="1"/>
    </xf>
    <xf numFmtId="2" fontId="2" fillId="5" borderId="60" xfId="0" applyNumberFormat="1" applyFont="1" applyFill="1" applyBorder="1" applyAlignment="1">
      <alignment horizontal="center" vertical="center" wrapText="1"/>
    </xf>
    <xf numFmtId="2" fontId="1" fillId="5" borderId="60" xfId="0" applyNumberFormat="1" applyFont="1" applyFill="1" applyBorder="1" applyAlignment="1">
      <alignment horizontal="center" vertical="center" wrapText="1"/>
    </xf>
    <xf numFmtId="0" fontId="1" fillId="6" borderId="61" xfId="0" applyFont="1" applyFill="1" applyBorder="1" applyAlignment="1">
      <alignment horizontal="center" vertical="center" wrapText="1"/>
    </xf>
    <xf numFmtId="2" fontId="2" fillId="5" borderId="52" xfId="0" applyNumberFormat="1" applyFont="1" applyFill="1" applyBorder="1" applyAlignment="1">
      <alignment horizontal="center" vertical="center" wrapText="1"/>
    </xf>
    <xf numFmtId="2" fontId="1" fillId="5" borderId="62" xfId="0" applyNumberFormat="1" applyFont="1" applyFill="1" applyBorder="1" applyAlignment="1">
      <alignment horizontal="center" vertical="center" wrapText="1"/>
    </xf>
    <xf numFmtId="164" fontId="1" fillId="6" borderId="56" xfId="0" applyNumberFormat="1" applyFont="1" applyFill="1" applyBorder="1" applyAlignment="1">
      <alignment horizontal="center" vertical="center" wrapText="1"/>
    </xf>
    <xf numFmtId="2" fontId="1" fillId="5" borderId="63" xfId="0" applyNumberFormat="1" applyFont="1" applyFill="1" applyBorder="1" applyAlignment="1">
      <alignment horizontal="center" vertical="center" wrapText="1"/>
    </xf>
    <xf numFmtId="2" fontId="2" fillId="5" borderId="59" xfId="0" applyNumberFormat="1" applyFont="1" applyFill="1" applyBorder="1" applyAlignment="1">
      <alignment horizontal="center" vertical="center" wrapText="1"/>
    </xf>
    <xf numFmtId="2" fontId="1" fillId="5" borderId="64" xfId="0" applyNumberFormat="1" applyFont="1" applyFill="1" applyBorder="1" applyAlignment="1">
      <alignment horizontal="center" vertical="center" wrapText="1"/>
    </xf>
    <xf numFmtId="164" fontId="1" fillId="6" borderId="65" xfId="0" applyNumberFormat="1" applyFont="1" applyFill="1" applyBorder="1" applyAlignment="1">
      <alignment horizontal="center" vertical="center" wrapText="1"/>
    </xf>
    <xf numFmtId="2" fontId="2" fillId="5" borderId="66" xfId="0" applyNumberFormat="1" applyFont="1" applyFill="1" applyBorder="1" applyAlignment="1">
      <alignment horizontal="center" vertical="center" wrapText="1"/>
    </xf>
    <xf numFmtId="2" fontId="1" fillId="5" borderId="66" xfId="0" applyNumberFormat="1" applyFont="1" applyFill="1" applyBorder="1" applyAlignment="1">
      <alignment horizontal="center" vertical="center" wrapText="1"/>
    </xf>
    <xf numFmtId="164" fontId="1" fillId="6" borderId="67" xfId="0" applyNumberFormat="1" applyFont="1" applyFill="1" applyBorder="1" applyAlignment="1">
      <alignment horizontal="center" vertical="center" wrapText="1"/>
    </xf>
    <xf numFmtId="2" fontId="2" fillId="5" borderId="68" xfId="0" applyNumberFormat="1" applyFont="1" applyFill="1" applyBorder="1" applyAlignment="1">
      <alignment horizontal="center" vertical="center" wrapText="1"/>
    </xf>
    <xf numFmtId="2" fontId="1" fillId="5" borderId="68" xfId="0" applyNumberFormat="1" applyFont="1" applyFill="1" applyBorder="1" applyAlignment="1">
      <alignment horizontal="center" vertical="center" wrapText="1"/>
    </xf>
    <xf numFmtId="164" fontId="1" fillId="6" borderId="69" xfId="0" applyNumberFormat="1" applyFont="1" applyFill="1" applyBorder="1" applyAlignment="1">
      <alignment horizontal="center" vertical="center" wrapText="1"/>
    </xf>
    <xf numFmtId="2" fontId="1" fillId="5" borderId="7" xfId="0" applyNumberFormat="1" applyFont="1" applyFill="1" applyBorder="1" applyAlignment="1">
      <alignment horizontal="center" vertical="center"/>
    </xf>
    <xf numFmtId="0" fontId="1" fillId="6" borderId="70" xfId="0" applyFont="1" applyFill="1" applyBorder="1" applyAlignment="1">
      <alignment horizontal="center" vertical="center" wrapText="1"/>
    </xf>
    <xf numFmtId="164" fontId="1" fillId="6" borderId="70" xfId="0" applyNumberFormat="1" applyFont="1" applyFill="1" applyBorder="1" applyAlignment="1">
      <alignment horizontal="center" vertical="center" wrapText="1"/>
    </xf>
    <xf numFmtId="0" fontId="1" fillId="6" borderId="71" xfId="0" applyFont="1" applyFill="1" applyBorder="1" applyAlignment="1">
      <alignment horizontal="center" vertical="center" wrapText="1"/>
    </xf>
    <xf numFmtId="164" fontId="1" fillId="6" borderId="71" xfId="0" applyNumberFormat="1" applyFont="1" applyFill="1" applyBorder="1" applyAlignment="1">
      <alignment horizontal="center" vertical="center" wrapText="1"/>
    </xf>
    <xf numFmtId="2" fontId="2" fillId="5" borderId="47" xfId="0" applyNumberFormat="1" applyFont="1" applyFill="1" applyBorder="1" applyAlignment="1">
      <alignment horizontal="center" vertical="center" wrapText="1"/>
    </xf>
    <xf numFmtId="2" fontId="1" fillId="5" borderId="47" xfId="0" applyNumberFormat="1" applyFont="1" applyFill="1" applyBorder="1" applyAlignment="1">
      <alignment horizontal="center" vertical="center" wrapText="1"/>
    </xf>
    <xf numFmtId="2" fontId="1" fillId="5" borderId="47" xfId="0" applyNumberFormat="1" applyFont="1" applyFill="1" applyBorder="1" applyAlignment="1">
      <alignment horizontal="center" vertical="center"/>
    </xf>
    <xf numFmtId="0" fontId="1" fillId="5" borderId="72" xfId="0" applyFont="1" applyFill="1" applyBorder="1" applyAlignment="1">
      <alignment horizontal="left" vertical="center" wrapText="1"/>
    </xf>
    <xf numFmtId="0" fontId="1" fillId="5" borderId="73" xfId="0" applyFont="1" applyFill="1" applyBorder="1" applyAlignment="1">
      <alignment horizontal="left" vertical="center" wrapText="1"/>
    </xf>
    <xf numFmtId="0" fontId="1" fillId="5" borderId="74" xfId="0" applyFont="1" applyFill="1" applyBorder="1" applyAlignment="1">
      <alignment horizontal="left" vertical="center" wrapText="1"/>
    </xf>
    <xf numFmtId="0" fontId="1" fillId="5" borderId="75" xfId="0" applyFont="1" applyFill="1" applyBorder="1" applyAlignment="1">
      <alignment horizontal="left" vertical="center" wrapText="1"/>
    </xf>
    <xf numFmtId="2" fontId="2" fillId="5" borderId="0" xfId="0" applyNumberFormat="1" applyFont="1" applyFill="1" applyBorder="1" applyAlignment="1">
      <alignment horizontal="center" vertical="center" wrapText="1"/>
    </xf>
    <xf numFmtId="2" fontId="2" fillId="5" borderId="10" xfId="0" applyNumberFormat="1" applyFont="1" applyFill="1" applyBorder="1" applyAlignment="1">
      <alignment horizontal="center" vertical="center"/>
    </xf>
    <xf numFmtId="2" fontId="1" fillId="5" borderId="10" xfId="0" applyNumberFormat="1" applyFont="1" applyFill="1" applyBorder="1" applyAlignment="1">
      <alignment horizontal="center" vertical="center"/>
    </xf>
    <xf numFmtId="2" fontId="1" fillId="5" borderId="18" xfId="0" applyNumberFormat="1" applyFont="1" applyFill="1" applyBorder="1" applyAlignment="1">
      <alignment horizontal="center" vertical="center"/>
    </xf>
    <xf numFmtId="2" fontId="2" fillId="5" borderId="47" xfId="0" applyNumberFormat="1" applyFont="1" applyFill="1" applyBorder="1" applyAlignment="1">
      <alignment horizontal="center" vertical="center"/>
    </xf>
    <xf numFmtId="0" fontId="1" fillId="0" borderId="76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164" fontId="1" fillId="6" borderId="61" xfId="0" applyNumberFormat="1" applyFont="1" applyFill="1" applyBorder="1" applyAlignment="1">
      <alignment horizontal="center" vertical="center" wrapText="1"/>
    </xf>
    <xf numFmtId="0" fontId="1" fillId="6" borderId="39" xfId="0" applyFont="1" applyFill="1" applyBorder="1" applyAlignment="1">
      <alignment horizontal="center" vertical="center" wrapText="1"/>
    </xf>
    <xf numFmtId="0" fontId="1" fillId="5" borderId="78" xfId="0" applyFont="1" applyFill="1" applyBorder="1" applyAlignment="1">
      <alignment horizontal="left" vertical="center" wrapText="1"/>
    </xf>
    <xf numFmtId="0" fontId="1" fillId="5" borderId="79" xfId="0" applyFont="1" applyFill="1" applyBorder="1" applyAlignment="1">
      <alignment horizontal="left" vertical="center" wrapText="1"/>
    </xf>
    <xf numFmtId="0" fontId="1" fillId="5" borderId="80" xfId="0" applyFont="1" applyFill="1" applyBorder="1" applyAlignment="1">
      <alignment horizontal="left" vertical="center" wrapText="1"/>
    </xf>
    <xf numFmtId="0" fontId="1" fillId="5" borderId="81" xfId="0" applyFont="1" applyFill="1" applyBorder="1" applyAlignment="1">
      <alignment horizontal="left" vertical="center" wrapText="1"/>
    </xf>
    <xf numFmtId="0" fontId="1" fillId="5" borderId="82" xfId="0" applyFont="1" applyFill="1" applyBorder="1" applyAlignment="1">
      <alignment horizontal="left" vertical="center" wrapText="1"/>
    </xf>
    <xf numFmtId="0" fontId="1" fillId="5" borderId="83" xfId="0" applyFont="1" applyFill="1" applyBorder="1" applyAlignment="1">
      <alignment horizontal="left" vertical="center" wrapText="1"/>
    </xf>
    <xf numFmtId="0" fontId="1" fillId="5" borderId="84" xfId="0" applyFont="1" applyFill="1" applyBorder="1" applyAlignment="1">
      <alignment horizontal="left" vertical="center" wrapText="1"/>
    </xf>
    <xf numFmtId="0" fontId="1" fillId="5" borderId="85" xfId="0" applyFont="1" applyFill="1" applyBorder="1" applyAlignment="1">
      <alignment horizontal="left" vertical="center" wrapText="1"/>
    </xf>
    <xf numFmtId="0" fontId="1" fillId="5" borderId="86" xfId="0" applyFont="1" applyFill="1" applyBorder="1" applyAlignment="1">
      <alignment horizontal="left" vertical="center" wrapText="1"/>
    </xf>
    <xf numFmtId="0" fontId="1" fillId="5" borderId="87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vertical="center"/>
    </xf>
    <xf numFmtId="0" fontId="32" fillId="0" borderId="0" xfId="0" applyFont="1"/>
    <xf numFmtId="16" fontId="1" fillId="4" borderId="1" xfId="0" applyNumberFormat="1" applyFont="1" applyFill="1" applyBorder="1" applyAlignment="1">
      <alignment horizontal="center" vertical="center"/>
    </xf>
    <xf numFmtId="164" fontId="1" fillId="6" borderId="24" xfId="0" applyNumberFormat="1" applyFont="1" applyFill="1" applyBorder="1" applyAlignment="1">
      <alignment horizontal="center" vertical="center" wrapText="1"/>
    </xf>
    <xf numFmtId="164" fontId="1" fillId="6" borderId="26" xfId="0" applyNumberFormat="1" applyFont="1" applyFill="1" applyBorder="1" applyAlignment="1">
      <alignment horizontal="center" vertical="center" wrapText="1"/>
    </xf>
    <xf numFmtId="2" fontId="1" fillId="5" borderId="11" xfId="0" applyNumberFormat="1" applyFont="1" applyFill="1" applyBorder="1" applyAlignment="1">
      <alignment horizontal="center" vertical="center" wrapText="1"/>
    </xf>
    <xf numFmtId="2" fontId="1" fillId="5" borderId="21" xfId="0" applyNumberFormat="1" applyFont="1" applyFill="1" applyBorder="1" applyAlignment="1">
      <alignment horizontal="center" vertical="center" wrapText="1"/>
    </xf>
    <xf numFmtId="2" fontId="1" fillId="5" borderId="22" xfId="0" applyNumberFormat="1" applyFont="1" applyFill="1" applyBorder="1" applyAlignment="1">
      <alignment horizontal="center" vertical="center" wrapText="1"/>
    </xf>
    <xf numFmtId="2" fontId="1" fillId="5" borderId="27" xfId="0" applyNumberFormat="1" applyFont="1" applyFill="1" applyBorder="1" applyAlignment="1">
      <alignment horizontal="center" vertical="center" wrapText="1"/>
    </xf>
    <xf numFmtId="2" fontId="1" fillId="5" borderId="28" xfId="0" applyNumberFormat="1" applyFont="1" applyFill="1" applyBorder="1" applyAlignment="1">
      <alignment horizontal="center" vertical="center" wrapText="1"/>
    </xf>
    <xf numFmtId="2" fontId="1" fillId="5" borderId="30" xfId="0" applyNumberFormat="1" applyFont="1" applyFill="1" applyBorder="1" applyAlignment="1">
      <alignment horizontal="center" vertical="center" wrapText="1"/>
    </xf>
    <xf numFmtId="2" fontId="1" fillId="5" borderId="9" xfId="0" applyNumberFormat="1" applyFont="1" applyFill="1" applyBorder="1" applyAlignment="1">
      <alignment horizontal="center" vertical="center" wrapText="1"/>
    </xf>
    <xf numFmtId="2" fontId="1" fillId="5" borderId="88" xfId="0" applyNumberFormat="1" applyFont="1" applyFill="1" applyBorder="1" applyAlignment="1">
      <alignment horizontal="center" vertical="center" wrapText="1"/>
    </xf>
    <xf numFmtId="0" fontId="1" fillId="6" borderId="78" xfId="0" applyFont="1" applyFill="1" applyBorder="1" applyAlignment="1">
      <alignment horizontal="center" vertical="center" wrapText="1"/>
    </xf>
    <xf numFmtId="0" fontId="1" fillId="6" borderId="79" xfId="0" applyFont="1" applyFill="1" applyBorder="1" applyAlignment="1">
      <alignment horizontal="center" vertical="center" wrapText="1"/>
    </xf>
    <xf numFmtId="0" fontId="1" fillId="6" borderId="89" xfId="0" applyFont="1" applyFill="1" applyBorder="1" applyAlignment="1">
      <alignment horizontal="center" vertical="center" wrapText="1"/>
    </xf>
    <xf numFmtId="49" fontId="1" fillId="6" borderId="89" xfId="0" applyNumberFormat="1" applyFont="1" applyFill="1" applyBorder="1" applyAlignment="1">
      <alignment horizontal="center" vertical="center" wrapText="1"/>
    </xf>
    <xf numFmtId="49" fontId="1" fillId="6" borderId="79" xfId="0" applyNumberFormat="1" applyFont="1" applyFill="1" applyBorder="1" applyAlignment="1">
      <alignment horizontal="center" vertical="center" wrapText="1"/>
    </xf>
    <xf numFmtId="2" fontId="1" fillId="5" borderId="90" xfId="0" applyNumberFormat="1" applyFont="1" applyFill="1" applyBorder="1" applyAlignment="1">
      <alignment horizontal="center" vertical="center" wrapText="1"/>
    </xf>
    <xf numFmtId="0" fontId="1" fillId="6" borderId="80" xfId="0" applyFont="1" applyFill="1" applyBorder="1" applyAlignment="1">
      <alignment horizontal="center" vertical="center" wrapText="1"/>
    </xf>
    <xf numFmtId="0" fontId="1" fillId="6" borderId="91" xfId="0" applyFont="1" applyFill="1" applyBorder="1" applyAlignment="1">
      <alignment horizontal="center" vertical="center" wrapText="1"/>
    </xf>
    <xf numFmtId="0" fontId="1" fillId="6" borderId="72" xfId="0" applyFont="1" applyFill="1" applyBorder="1" applyAlignment="1">
      <alignment horizontal="center" vertical="center" wrapText="1"/>
    </xf>
    <xf numFmtId="0" fontId="1" fillId="6" borderId="74" xfId="0" applyFont="1" applyFill="1" applyBorder="1" applyAlignment="1">
      <alignment horizontal="center" vertical="center" wrapText="1"/>
    </xf>
    <xf numFmtId="0" fontId="1" fillId="6" borderId="75" xfId="0" applyFont="1" applyFill="1" applyBorder="1" applyAlignment="1">
      <alignment horizontal="center" vertical="center" wrapText="1"/>
    </xf>
    <xf numFmtId="0" fontId="1" fillId="6" borderId="40" xfId="0" applyFont="1" applyFill="1" applyBorder="1" applyAlignment="1">
      <alignment horizontal="center" vertical="center" wrapText="1"/>
    </xf>
    <xf numFmtId="0" fontId="1" fillId="6" borderId="19" xfId="0" applyFont="1" applyFill="1" applyBorder="1" applyAlignment="1">
      <alignment horizontal="center" vertical="center" wrapText="1"/>
    </xf>
    <xf numFmtId="0" fontId="1" fillId="7" borderId="36" xfId="0" applyFont="1" applyFill="1" applyBorder="1" applyAlignment="1">
      <alignment vertical="center"/>
    </xf>
    <xf numFmtId="0" fontId="1" fillId="7" borderId="0" xfId="0" applyFont="1" applyFill="1" applyBorder="1" applyAlignment="1">
      <alignment vertical="center"/>
    </xf>
    <xf numFmtId="0" fontId="6" fillId="7" borderId="0" xfId="0" applyFont="1" applyFill="1" applyBorder="1" applyAlignment="1">
      <alignment vertical="center"/>
    </xf>
    <xf numFmtId="0" fontId="1" fillId="7" borderId="77" xfId="0" applyFont="1" applyFill="1" applyBorder="1" applyAlignment="1">
      <alignment vertical="center"/>
    </xf>
    <xf numFmtId="0" fontId="1" fillId="0" borderId="48" xfId="0" applyFont="1" applyBorder="1" applyAlignment="1">
      <alignment vertical="center"/>
    </xf>
    <xf numFmtId="0" fontId="1" fillId="6" borderId="40" xfId="0" applyFont="1" applyFill="1" applyBorder="1" applyAlignment="1">
      <alignment horizontal="center" vertical="center"/>
    </xf>
    <xf numFmtId="2" fontId="1" fillId="5" borderId="11" xfId="0" applyNumberFormat="1" applyFont="1" applyFill="1" applyBorder="1" applyAlignment="1">
      <alignment horizontal="center" vertical="center"/>
    </xf>
    <xf numFmtId="2" fontId="1" fillId="5" borderId="27" xfId="0" applyNumberFormat="1" applyFont="1" applyFill="1" applyBorder="1" applyAlignment="1">
      <alignment horizontal="center" vertical="center"/>
    </xf>
    <xf numFmtId="2" fontId="1" fillId="5" borderId="90" xfId="0" applyNumberFormat="1" applyFont="1" applyFill="1" applyBorder="1" applyAlignment="1">
      <alignment horizontal="center" vertical="center"/>
    </xf>
    <xf numFmtId="0" fontId="0" fillId="0" borderId="0" xfId="0" applyBorder="1"/>
    <xf numFmtId="4" fontId="0" fillId="0" borderId="0" xfId="0" applyNumberFormat="1" applyBorder="1"/>
    <xf numFmtId="0" fontId="0" fillId="6" borderId="12" xfId="0" applyFill="1" applyBorder="1" applyAlignment="1">
      <alignment vertical="center"/>
    </xf>
    <xf numFmtId="0" fontId="0" fillId="6" borderId="13" xfId="0" applyFill="1" applyBorder="1" applyAlignment="1">
      <alignment vertical="center"/>
    </xf>
    <xf numFmtId="0" fontId="0" fillId="6" borderId="14" xfId="0" applyFill="1" applyBorder="1" applyAlignment="1">
      <alignment vertical="center"/>
    </xf>
    <xf numFmtId="0" fontId="0" fillId="6" borderId="15" xfId="0" applyFill="1" applyBorder="1" applyAlignment="1">
      <alignment vertical="center"/>
    </xf>
    <xf numFmtId="0" fontId="0" fillId="6" borderId="17" xfId="0" applyFill="1" applyBorder="1" applyAlignment="1">
      <alignment vertical="center"/>
    </xf>
    <xf numFmtId="0" fontId="0" fillId="6" borderId="19" xfId="0" applyFill="1" applyBorder="1" applyAlignment="1">
      <alignment vertical="center"/>
    </xf>
    <xf numFmtId="0" fontId="0" fillId="6" borderId="34" xfId="0" applyFill="1" applyBorder="1" applyAlignment="1">
      <alignment vertical="center"/>
    </xf>
    <xf numFmtId="0" fontId="0" fillId="6" borderId="35" xfId="0" applyFill="1" applyBorder="1" applyAlignment="1">
      <alignment vertical="center"/>
    </xf>
    <xf numFmtId="2" fontId="1" fillId="5" borderId="28" xfId="0" applyNumberFormat="1" applyFont="1" applyFill="1" applyBorder="1" applyAlignment="1">
      <alignment horizontal="center" vertical="center"/>
    </xf>
    <xf numFmtId="2" fontId="1" fillId="5" borderId="22" xfId="0" applyNumberFormat="1" applyFont="1" applyFill="1" applyBorder="1" applyAlignment="1">
      <alignment horizontal="center" vertical="center"/>
    </xf>
    <xf numFmtId="4" fontId="2" fillId="5" borderId="25" xfId="0" applyNumberFormat="1" applyFont="1" applyFill="1" applyBorder="1" applyAlignment="1">
      <alignment horizontal="center" vertical="center" wrapText="1"/>
    </xf>
    <xf numFmtId="4" fontId="5" fillId="5" borderId="29" xfId="0" applyNumberFormat="1" applyFont="1" applyFill="1" applyBorder="1" applyAlignment="1">
      <alignment horizontal="center" vertical="center" wrapText="1"/>
    </xf>
    <xf numFmtId="4" fontId="5" fillId="5" borderId="30" xfId="0" applyNumberFormat="1" applyFont="1" applyFill="1" applyBorder="1" applyAlignment="1">
      <alignment horizontal="center" vertical="center" wrapText="1"/>
    </xf>
    <xf numFmtId="4" fontId="2" fillId="5" borderId="3" xfId="0" applyNumberFormat="1" applyFont="1" applyFill="1" applyBorder="1" applyAlignment="1">
      <alignment horizontal="center" vertical="center" wrapText="1"/>
    </xf>
    <xf numFmtId="4" fontId="27" fillId="5" borderId="13" xfId="0" applyNumberFormat="1" applyFont="1" applyFill="1" applyBorder="1" applyAlignment="1">
      <alignment horizontal="center" vertical="center" wrapText="1"/>
    </xf>
    <xf numFmtId="4" fontId="5" fillId="5" borderId="20" xfId="0" applyNumberFormat="1" applyFont="1" applyFill="1" applyBorder="1" applyAlignment="1">
      <alignment horizontal="center" vertical="center" wrapText="1"/>
    </xf>
    <xf numFmtId="164" fontId="1" fillId="6" borderId="13" xfId="0" applyNumberFormat="1" applyFont="1" applyFill="1" applyBorder="1" applyAlignment="1">
      <alignment horizontal="center" vertical="center" wrapText="1"/>
    </xf>
    <xf numFmtId="164" fontId="1" fillId="6" borderId="15" xfId="0" applyNumberFormat="1" applyFont="1" applyFill="1" applyBorder="1" applyAlignment="1">
      <alignment horizontal="center" vertical="center" wrapText="1"/>
    </xf>
    <xf numFmtId="2" fontId="2" fillId="5" borderId="4" xfId="0" applyNumberFormat="1" applyFont="1" applyFill="1" applyBorder="1" applyAlignment="1">
      <alignment horizontal="center" vertical="center" wrapText="1"/>
    </xf>
    <xf numFmtId="2" fontId="2" fillId="5" borderId="6" xfId="0" applyNumberFormat="1" applyFont="1" applyFill="1" applyBorder="1" applyAlignment="1">
      <alignment horizontal="center" vertical="center" wrapText="1"/>
    </xf>
    <xf numFmtId="2" fontId="1" fillId="5" borderId="4" xfId="0" applyNumberFormat="1" applyFont="1" applyFill="1" applyBorder="1" applyAlignment="1">
      <alignment horizontal="center" vertical="center" wrapText="1"/>
    </xf>
    <xf numFmtId="2" fontId="1" fillId="5" borderId="6" xfId="0" applyNumberFormat="1" applyFont="1" applyFill="1" applyBorder="1" applyAlignment="1">
      <alignment horizontal="center" vertical="center" wrapText="1"/>
    </xf>
    <xf numFmtId="2" fontId="1" fillId="5" borderId="21" xfId="0" applyNumberFormat="1" applyFont="1" applyFill="1" applyBorder="1" applyAlignment="1">
      <alignment horizontal="center" vertical="center" wrapText="1"/>
    </xf>
    <xf numFmtId="2" fontId="1" fillId="5" borderId="28" xfId="0" applyNumberFormat="1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1" fillId="6" borderId="14" xfId="0" applyFont="1" applyFill="1" applyBorder="1" applyAlignment="1">
      <alignment horizontal="center" vertical="center" wrapText="1"/>
    </xf>
    <xf numFmtId="4" fontId="1" fillId="5" borderId="4" xfId="0" applyNumberFormat="1" applyFont="1" applyFill="1" applyBorder="1" applyAlignment="1">
      <alignment horizontal="center" vertical="center"/>
    </xf>
    <xf numFmtId="4" fontId="1" fillId="5" borderId="21" xfId="0" applyNumberFormat="1" applyFont="1" applyFill="1" applyBorder="1" applyAlignment="1">
      <alignment horizontal="center" vertical="center"/>
    </xf>
    <xf numFmtId="4" fontId="1" fillId="5" borderId="6" xfId="0" applyNumberFormat="1" applyFont="1" applyFill="1" applyBorder="1" applyAlignment="1">
      <alignment horizontal="center" vertical="center"/>
    </xf>
    <xf numFmtId="4" fontId="1" fillId="5" borderId="28" xfId="0" applyNumberFormat="1" applyFont="1" applyFill="1" applyBorder="1" applyAlignment="1">
      <alignment horizontal="center" vertical="center"/>
    </xf>
    <xf numFmtId="4" fontId="1" fillId="5" borderId="18" xfId="0" applyNumberFormat="1" applyFont="1" applyFill="1" applyBorder="1" applyAlignment="1">
      <alignment horizontal="center" vertical="center"/>
    </xf>
    <xf numFmtId="4" fontId="1" fillId="5" borderId="22" xfId="0" applyNumberFormat="1" applyFont="1" applyFill="1" applyBorder="1" applyAlignment="1">
      <alignment horizontal="center" vertical="center"/>
    </xf>
    <xf numFmtId="4" fontId="2" fillId="5" borderId="34" xfId="0" applyNumberFormat="1" applyFont="1" applyFill="1" applyBorder="1" applyAlignment="1">
      <alignment horizontal="center" vertical="center"/>
    </xf>
    <xf numFmtId="4" fontId="1" fillId="5" borderId="29" xfId="0" applyNumberFormat="1" applyFont="1" applyFill="1" applyBorder="1" applyAlignment="1">
      <alignment horizontal="center" vertical="center" wrapText="1"/>
    </xf>
    <xf numFmtId="0" fontId="1" fillId="6" borderId="35" xfId="0" applyFont="1" applyFill="1" applyBorder="1" applyAlignment="1">
      <alignment horizontal="center" vertical="center"/>
    </xf>
    <xf numFmtId="0" fontId="1" fillId="6" borderId="41" xfId="0" applyFont="1" applyFill="1" applyBorder="1" applyAlignment="1">
      <alignment horizontal="center" vertical="center"/>
    </xf>
    <xf numFmtId="4" fontId="1" fillId="5" borderId="30" xfId="0" applyNumberFormat="1" applyFont="1" applyFill="1" applyBorder="1" applyAlignment="1">
      <alignment horizontal="center" vertical="center" wrapText="1"/>
    </xf>
    <xf numFmtId="4" fontId="1" fillId="5" borderId="7" xfId="0" applyNumberFormat="1" applyFont="1" applyFill="1" applyBorder="1" applyAlignment="1">
      <alignment horizontal="center" vertical="center" wrapText="1"/>
    </xf>
    <xf numFmtId="4" fontId="1" fillId="5" borderId="27" xfId="0" applyNumberFormat="1" applyFont="1" applyFill="1" applyBorder="1" applyAlignment="1">
      <alignment horizontal="center" vertical="center" wrapText="1"/>
    </xf>
    <xf numFmtId="4" fontId="2" fillId="5" borderId="47" xfId="0" applyNumberFormat="1" applyFont="1" applyFill="1" applyBorder="1" applyAlignment="1">
      <alignment horizontal="center" vertical="center" wrapText="1"/>
    </xf>
    <xf numFmtId="4" fontId="1" fillId="5" borderId="47" xfId="0" applyNumberFormat="1" applyFont="1" applyFill="1" applyBorder="1" applyAlignment="1">
      <alignment horizontal="center" vertical="center" wrapText="1"/>
    </xf>
    <xf numFmtId="4" fontId="1" fillId="5" borderId="90" xfId="0" applyNumberFormat="1" applyFont="1" applyFill="1" applyBorder="1" applyAlignment="1">
      <alignment horizontal="center" vertical="center" wrapText="1"/>
    </xf>
    <xf numFmtId="164" fontId="1" fillId="6" borderId="41" xfId="0" applyNumberFormat="1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/>
    </xf>
    <xf numFmtId="0" fontId="1" fillId="6" borderId="14" xfId="0" applyFont="1" applyFill="1" applyBorder="1" applyAlignment="1">
      <alignment horizontal="center" vertical="center"/>
    </xf>
    <xf numFmtId="0" fontId="1" fillId="6" borderId="17" xfId="0" applyFont="1" applyFill="1" applyBorder="1" applyAlignment="1">
      <alignment horizontal="center" vertical="center"/>
    </xf>
    <xf numFmtId="0" fontId="1" fillId="0" borderId="48" xfId="0" applyFont="1" applyFill="1" applyBorder="1" applyAlignment="1">
      <alignment horizontal="center"/>
    </xf>
    <xf numFmtId="0" fontId="1" fillId="5" borderId="119" xfId="0" applyFont="1" applyFill="1" applyBorder="1" applyAlignment="1">
      <alignment horizontal="left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8" fillId="5" borderId="32" xfId="0" applyFont="1" applyFill="1" applyBorder="1" applyAlignment="1">
      <alignment horizontal="center" vertical="center" wrapText="1"/>
    </xf>
    <xf numFmtId="0" fontId="1" fillId="5" borderId="23" xfId="0" applyFont="1" applyFill="1" applyBorder="1" applyAlignment="1">
      <alignment horizontal="center" vertical="center" wrapText="1"/>
    </xf>
    <xf numFmtId="0" fontId="1" fillId="5" borderId="20" xfId="0" applyFont="1" applyFill="1" applyBorder="1" applyAlignment="1">
      <alignment horizontal="center" vertical="center" wrapText="1"/>
    </xf>
    <xf numFmtId="0" fontId="1" fillId="5" borderId="25" xfId="0" applyFont="1" applyFill="1" applyBorder="1" applyAlignment="1">
      <alignment horizontal="center" vertical="center" wrapText="1"/>
    </xf>
    <xf numFmtId="4" fontId="2" fillId="5" borderId="12" xfId="0" applyNumberFormat="1" applyFont="1" applyFill="1" applyBorder="1" applyAlignment="1">
      <alignment horizontal="center" vertical="center"/>
    </xf>
    <xf numFmtId="4" fontId="2" fillId="5" borderId="14" xfId="0" applyNumberFormat="1" applyFont="1" applyFill="1" applyBorder="1" applyAlignment="1">
      <alignment horizontal="center" vertical="center"/>
    </xf>
    <xf numFmtId="4" fontId="2" fillId="5" borderId="17" xfId="0" applyNumberFormat="1" applyFont="1" applyFill="1" applyBorder="1" applyAlignment="1">
      <alignment horizontal="center" vertical="center"/>
    </xf>
    <xf numFmtId="2" fontId="1" fillId="5" borderId="23" xfId="0" applyNumberFormat="1" applyFont="1" applyFill="1" applyBorder="1" applyAlignment="1">
      <alignment horizontal="center" vertical="center"/>
    </xf>
    <xf numFmtId="2" fontId="1" fillId="5" borderId="16" xfId="0" applyNumberFormat="1" applyFont="1" applyFill="1" applyBorder="1" applyAlignment="1">
      <alignment horizontal="center" vertical="center"/>
    </xf>
    <xf numFmtId="2" fontId="1" fillId="5" borderId="3" xfId="0" applyNumberFormat="1" applyFont="1" applyFill="1" applyBorder="1" applyAlignment="1">
      <alignment horizontal="center" vertical="center"/>
    </xf>
    <xf numFmtId="2" fontId="1" fillId="5" borderId="4" xfId="0" applyNumberFormat="1" applyFont="1" applyFill="1" applyBorder="1" applyAlignment="1">
      <alignment horizontal="center" vertical="center"/>
    </xf>
    <xf numFmtId="2" fontId="1" fillId="5" borderId="21" xfId="0" applyNumberFormat="1" applyFont="1" applyFill="1" applyBorder="1" applyAlignment="1">
      <alignment horizontal="center" vertical="center"/>
    </xf>
    <xf numFmtId="2" fontId="1" fillId="5" borderId="20" xfId="0" applyNumberFormat="1" applyFont="1" applyFill="1" applyBorder="1" applyAlignment="1">
      <alignment horizontal="center" vertical="center"/>
    </xf>
    <xf numFmtId="4" fontId="1" fillId="5" borderId="6" xfId="0" applyNumberFormat="1" applyFont="1" applyFill="1" applyBorder="1" applyAlignment="1">
      <alignment horizontal="center" vertical="center" wrapText="1"/>
    </xf>
    <xf numFmtId="4" fontId="1" fillId="5" borderId="29" xfId="0" applyNumberFormat="1" applyFont="1" applyFill="1" applyBorder="1" applyAlignment="1">
      <alignment horizontal="center" vertical="center" wrapText="1"/>
    </xf>
    <xf numFmtId="4" fontId="1" fillId="5" borderId="30" xfId="0" applyNumberFormat="1" applyFont="1" applyFill="1" applyBorder="1" applyAlignment="1">
      <alignment horizontal="center" vertical="center" wrapText="1"/>
    </xf>
    <xf numFmtId="0" fontId="8" fillId="5" borderId="48" xfId="0" applyFont="1" applyFill="1" applyBorder="1" applyAlignment="1">
      <alignment horizontal="center" vertical="center" wrapText="1"/>
    </xf>
    <xf numFmtId="0" fontId="31" fillId="5" borderId="95" xfId="0" applyFont="1" applyFill="1" applyBorder="1" applyAlignment="1">
      <alignment horizontal="center" vertical="center" wrapText="1"/>
    </xf>
    <xf numFmtId="0" fontId="1" fillId="6" borderId="100" xfId="0" applyFont="1" applyFill="1" applyBorder="1" applyAlignment="1">
      <alignment horizontal="center" vertical="center" wrapText="1"/>
    </xf>
    <xf numFmtId="0" fontId="1" fillId="6" borderId="31" xfId="0" applyFont="1" applyFill="1" applyBorder="1" applyAlignment="1">
      <alignment horizontal="center" vertical="center" wrapText="1"/>
    </xf>
    <xf numFmtId="0" fontId="1" fillId="6" borderId="86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center" vertical="center" wrapText="1"/>
    </xf>
    <xf numFmtId="0" fontId="1" fillId="6" borderId="20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8" fillId="5" borderId="92" xfId="0" applyFont="1" applyFill="1" applyBorder="1" applyAlignment="1">
      <alignment horizontal="center" vertical="center" wrapText="1"/>
    </xf>
    <xf numFmtId="0" fontId="41" fillId="6" borderId="27" xfId="0" applyFont="1" applyFill="1" applyBorder="1" applyAlignment="1">
      <alignment horizontal="center" vertical="center"/>
    </xf>
    <xf numFmtId="0" fontId="41" fillId="6" borderId="102" xfId="0" applyFont="1" applyFill="1" applyBorder="1" applyAlignment="1">
      <alignment horizontal="center" vertical="center"/>
    </xf>
    <xf numFmtId="0" fontId="11" fillId="0" borderId="76" xfId="0" applyFont="1" applyFill="1" applyBorder="1" applyAlignment="1">
      <alignment horizontal="center" vertical="center"/>
    </xf>
    <xf numFmtId="0" fontId="11" fillId="0" borderId="48" xfId="0" applyFont="1" applyFill="1" applyBorder="1" applyAlignment="1">
      <alignment horizontal="center" vertical="center"/>
    </xf>
    <xf numFmtId="0" fontId="1" fillId="0" borderId="76" xfId="0" applyFont="1" applyFill="1" applyBorder="1" applyAlignment="1">
      <alignment horizontal="center" vertical="center"/>
    </xf>
    <xf numFmtId="0" fontId="1" fillId="0" borderId="48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41" fillId="6" borderId="11" xfId="0" applyFont="1" applyFill="1" applyBorder="1" applyAlignment="1">
      <alignment horizontal="center" vertical="center"/>
    </xf>
    <xf numFmtId="0" fontId="41" fillId="6" borderId="98" xfId="0" applyFont="1" applyFill="1" applyBorder="1" applyAlignment="1">
      <alignment horizontal="center" vertical="center"/>
    </xf>
    <xf numFmtId="0" fontId="41" fillId="6" borderId="9" xfId="0" applyFont="1" applyFill="1" applyBorder="1" applyAlignment="1">
      <alignment horizontal="center" vertical="center"/>
    </xf>
    <xf numFmtId="0" fontId="41" fillId="6" borderId="77" xfId="0" applyFont="1" applyFill="1" applyBorder="1" applyAlignment="1">
      <alignment horizontal="center" vertical="center"/>
    </xf>
    <xf numFmtId="0" fontId="1" fillId="0" borderId="93" xfId="0" applyFont="1" applyFill="1" applyBorder="1" applyAlignment="1">
      <alignment horizontal="center" vertical="center"/>
    </xf>
    <xf numFmtId="0" fontId="1" fillId="0" borderId="95" xfId="0" applyFont="1" applyFill="1" applyBorder="1" applyAlignment="1">
      <alignment horizontal="center" vertical="center"/>
    </xf>
    <xf numFmtId="0" fontId="1" fillId="0" borderId="93" xfId="0" applyFont="1" applyFill="1" applyBorder="1" applyAlignment="1">
      <alignment horizontal="center"/>
    </xf>
    <xf numFmtId="0" fontId="1" fillId="0" borderId="95" xfId="0" applyFont="1" applyFill="1" applyBorder="1" applyAlignment="1">
      <alignment horizontal="center"/>
    </xf>
    <xf numFmtId="0" fontId="26" fillId="3" borderId="72" xfId="0" applyFont="1" applyFill="1" applyBorder="1" applyAlignment="1">
      <alignment horizontal="center" vertical="center" wrapText="1"/>
    </xf>
    <xf numFmtId="0" fontId="26" fillId="3" borderId="59" xfId="0" applyFont="1" applyFill="1" applyBorder="1" applyAlignment="1">
      <alignment horizontal="center" vertical="center" wrapText="1"/>
    </xf>
    <xf numFmtId="0" fontId="26" fillId="3" borderId="65" xfId="0" applyFont="1" applyFill="1" applyBorder="1" applyAlignment="1">
      <alignment horizontal="center" vertical="center" wrapText="1"/>
    </xf>
    <xf numFmtId="0" fontId="29" fillId="8" borderId="34" xfId="0" applyFont="1" applyFill="1" applyBorder="1" applyAlignment="1">
      <alignment horizontal="center" vertical="center"/>
    </xf>
    <xf numFmtId="0" fontId="29" fillId="8" borderId="10" xfId="0" applyFont="1" applyFill="1" applyBorder="1" applyAlignment="1">
      <alignment horizontal="center" vertical="center"/>
    </xf>
    <xf numFmtId="0" fontId="29" fillId="8" borderId="35" xfId="0" applyFont="1" applyFill="1" applyBorder="1" applyAlignment="1">
      <alignment horizontal="center" vertical="center"/>
    </xf>
    <xf numFmtId="0" fontId="8" fillId="5" borderId="93" xfId="0" applyFont="1" applyFill="1" applyBorder="1" applyAlignment="1">
      <alignment horizontal="center" vertical="center" wrapText="1"/>
    </xf>
    <xf numFmtId="0" fontId="8" fillId="5" borderId="95" xfId="0" applyFont="1" applyFill="1" applyBorder="1" applyAlignment="1">
      <alignment horizontal="center" vertical="center" wrapText="1"/>
    </xf>
    <xf numFmtId="0" fontId="28" fillId="11" borderId="103" xfId="0" applyFont="1" applyFill="1" applyBorder="1" applyAlignment="1">
      <alignment horizontal="center" vertical="center"/>
    </xf>
    <xf numFmtId="0" fontId="28" fillId="11" borderId="104" xfId="0" applyFont="1" applyFill="1" applyBorder="1" applyAlignment="1">
      <alignment horizontal="center" vertical="center"/>
    </xf>
    <xf numFmtId="0" fontId="28" fillId="11" borderId="98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 wrapText="1"/>
    </xf>
    <xf numFmtId="0" fontId="3" fillId="6" borderId="19" xfId="0" applyFont="1" applyFill="1" applyBorder="1" applyAlignment="1">
      <alignment horizontal="center" vertical="center" wrapText="1"/>
    </xf>
    <xf numFmtId="4" fontId="1" fillId="5" borderId="7" xfId="0" applyNumberFormat="1" applyFont="1" applyFill="1" applyBorder="1" applyAlignment="1">
      <alignment horizontal="center" vertical="center" wrapText="1"/>
    </xf>
    <xf numFmtId="4" fontId="1" fillId="5" borderId="6" xfId="0" applyNumberFormat="1" applyFont="1" applyFill="1" applyBorder="1" applyAlignment="1">
      <alignment horizontal="center" vertical="center" wrapText="1"/>
    </xf>
    <xf numFmtId="164" fontId="1" fillId="6" borderId="13" xfId="0" applyNumberFormat="1" applyFont="1" applyFill="1" applyBorder="1" applyAlignment="1">
      <alignment horizontal="center" vertical="center"/>
    </xf>
    <xf numFmtId="164" fontId="1" fillId="6" borderId="15" xfId="0" applyNumberFormat="1" applyFont="1" applyFill="1" applyBorder="1" applyAlignment="1">
      <alignment horizontal="center" vertical="center"/>
    </xf>
    <xf numFmtId="0" fontId="8" fillId="5" borderId="101" xfId="0" applyFont="1" applyFill="1" applyBorder="1" applyAlignment="1">
      <alignment horizontal="center" vertical="center" wrapText="1"/>
    </xf>
    <xf numFmtId="0" fontId="8" fillId="5" borderId="86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4" fontId="2" fillId="5" borderId="7" xfId="0" applyNumberFormat="1" applyFont="1" applyFill="1" applyBorder="1" applyAlignment="1">
      <alignment horizontal="center" vertical="center"/>
    </xf>
    <xf numFmtId="4" fontId="2" fillId="5" borderId="6" xfId="0" applyNumberFormat="1" applyFont="1" applyFill="1" applyBorder="1" applyAlignment="1">
      <alignment horizontal="center" vertical="center"/>
    </xf>
    <xf numFmtId="0" fontId="11" fillId="0" borderId="93" xfId="0" applyFont="1" applyFill="1" applyBorder="1" applyAlignment="1">
      <alignment horizontal="center" vertical="center"/>
    </xf>
    <xf numFmtId="0" fontId="11" fillId="0" borderId="94" xfId="0" applyFont="1" applyFill="1" applyBorder="1" applyAlignment="1">
      <alignment horizontal="center" vertical="center"/>
    </xf>
    <xf numFmtId="0" fontId="11" fillId="0" borderId="95" xfId="0" applyFont="1" applyFill="1" applyBorder="1" applyAlignment="1">
      <alignment horizontal="center" vertical="center"/>
    </xf>
    <xf numFmtId="0" fontId="1" fillId="0" borderId="94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" fillId="6" borderId="14" xfId="0" applyFont="1" applyFill="1" applyBorder="1" applyAlignment="1">
      <alignment horizontal="center" vertical="center"/>
    </xf>
    <xf numFmtId="4" fontId="1" fillId="5" borderId="29" xfId="0" applyNumberFormat="1" applyFont="1" applyFill="1" applyBorder="1" applyAlignment="1">
      <alignment horizontal="center" vertical="center" wrapText="1"/>
    </xf>
    <xf numFmtId="4" fontId="1" fillId="5" borderId="28" xfId="0" applyNumberFormat="1" applyFont="1" applyFill="1" applyBorder="1" applyAlignment="1">
      <alignment horizontal="center" vertical="center" wrapText="1"/>
    </xf>
    <xf numFmtId="4" fontId="1" fillId="5" borderId="30" xfId="0" applyNumberFormat="1" applyFont="1" applyFill="1" applyBorder="1" applyAlignment="1">
      <alignment horizontal="center" vertical="center" wrapText="1"/>
    </xf>
    <xf numFmtId="0" fontId="30" fillId="10" borderId="34" xfId="0" applyFont="1" applyFill="1" applyBorder="1" applyAlignment="1">
      <alignment horizontal="center" vertical="center"/>
    </xf>
    <xf numFmtId="0" fontId="30" fillId="10" borderId="10" xfId="0" applyFont="1" applyFill="1" applyBorder="1" applyAlignment="1">
      <alignment horizontal="center" vertical="center"/>
    </xf>
    <xf numFmtId="0" fontId="30" fillId="10" borderId="35" xfId="0" applyFont="1" applyFill="1" applyBorder="1" applyAlignment="1">
      <alignment horizontal="center" vertical="center"/>
    </xf>
    <xf numFmtId="0" fontId="1" fillId="0" borderId="101" xfId="0" applyFont="1" applyFill="1" applyBorder="1" applyAlignment="1">
      <alignment horizontal="center" vertical="center"/>
    </xf>
    <xf numFmtId="0" fontId="1" fillId="0" borderId="99" xfId="0" applyFont="1" applyFill="1" applyBorder="1" applyAlignment="1">
      <alignment horizontal="center" vertical="center"/>
    </xf>
    <xf numFmtId="0" fontId="1" fillId="0" borderId="86" xfId="0" applyFont="1" applyFill="1" applyBorder="1" applyAlignment="1">
      <alignment horizontal="center" vertical="center"/>
    </xf>
    <xf numFmtId="0" fontId="36" fillId="9" borderId="34" xfId="0" applyFont="1" applyFill="1" applyBorder="1" applyAlignment="1">
      <alignment horizontal="center" vertical="center"/>
    </xf>
    <xf numFmtId="0" fontId="36" fillId="9" borderId="10" xfId="0" applyFont="1" applyFill="1" applyBorder="1" applyAlignment="1">
      <alignment horizontal="center" vertical="center"/>
    </xf>
    <xf numFmtId="0" fontId="36" fillId="9" borderId="35" xfId="0" applyFont="1" applyFill="1" applyBorder="1" applyAlignment="1">
      <alignment horizontal="center" vertical="center"/>
    </xf>
    <xf numFmtId="0" fontId="1" fillId="0" borderId="85" xfId="0" applyFont="1" applyFill="1" applyBorder="1" applyAlignment="1">
      <alignment horizontal="center" vertical="center"/>
    </xf>
    <xf numFmtId="0" fontId="1" fillId="0" borderId="100" xfId="0" applyFont="1" applyFill="1" applyBorder="1" applyAlignment="1">
      <alignment horizontal="center" vertical="center"/>
    </xf>
    <xf numFmtId="164" fontId="1" fillId="6" borderId="19" xfId="0" applyNumberFormat="1" applyFont="1" applyFill="1" applyBorder="1" applyAlignment="1">
      <alignment horizontal="center" vertical="center"/>
    </xf>
    <xf numFmtId="4" fontId="1" fillId="5" borderId="27" xfId="0" applyNumberFormat="1" applyFont="1" applyFill="1" applyBorder="1" applyAlignment="1">
      <alignment horizontal="center" vertical="center" wrapText="1"/>
    </xf>
    <xf numFmtId="4" fontId="2" fillId="5" borderId="29" xfId="0" applyNumberFormat="1" applyFont="1" applyFill="1" applyBorder="1" applyAlignment="1">
      <alignment horizontal="center" vertical="center"/>
    </xf>
    <xf numFmtId="0" fontId="1" fillId="6" borderId="17" xfId="0" applyFont="1" applyFill="1" applyBorder="1" applyAlignment="1">
      <alignment horizontal="center" vertical="center"/>
    </xf>
    <xf numFmtId="0" fontId="11" fillId="0" borderId="92" xfId="0" applyFont="1" applyFill="1" applyBorder="1" applyAlignment="1">
      <alignment horizontal="center" vertical="center"/>
    </xf>
    <xf numFmtId="0" fontId="36" fillId="9" borderId="40" xfId="0" applyFont="1" applyFill="1" applyBorder="1" applyAlignment="1">
      <alignment horizontal="center" vertical="center"/>
    </xf>
    <xf numFmtId="2" fontId="36" fillId="9" borderId="44" xfId="0" applyNumberFormat="1" applyFont="1" applyFill="1" applyBorder="1" applyAlignment="1">
      <alignment horizontal="center" vertical="center" wrapText="1"/>
    </xf>
    <xf numFmtId="2" fontId="36" fillId="9" borderId="10" xfId="0" applyNumberFormat="1" applyFont="1" applyFill="1" applyBorder="1" applyAlignment="1">
      <alignment horizontal="center" vertical="center" wrapText="1"/>
    </xf>
    <xf numFmtId="2" fontId="36" fillId="9" borderId="35" xfId="0" applyNumberFormat="1" applyFont="1" applyFill="1" applyBorder="1" applyAlignment="1">
      <alignment horizontal="center" vertical="center" wrapText="1"/>
    </xf>
    <xf numFmtId="2" fontId="36" fillId="9" borderId="40" xfId="0" applyNumberFormat="1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/>
    </xf>
    <xf numFmtId="0" fontId="1" fillId="6" borderId="39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1" fillId="6" borderId="35" xfId="0" applyFont="1" applyFill="1" applyBorder="1" applyAlignment="1">
      <alignment horizontal="center" vertical="center"/>
    </xf>
    <xf numFmtId="0" fontId="39" fillId="9" borderId="10" xfId="0" applyFont="1" applyFill="1" applyBorder="1" applyAlignment="1">
      <alignment horizontal="center" vertical="center"/>
    </xf>
    <xf numFmtId="0" fontId="39" fillId="9" borderId="35" xfId="0" applyFont="1" applyFill="1" applyBorder="1" applyAlignment="1">
      <alignment horizontal="center" vertical="center"/>
    </xf>
    <xf numFmtId="0" fontId="29" fillId="8" borderId="103" xfId="0" applyFont="1" applyFill="1" applyBorder="1" applyAlignment="1">
      <alignment horizontal="center" vertical="center"/>
    </xf>
    <xf numFmtId="0" fontId="29" fillId="8" borderId="104" xfId="0" applyFont="1" applyFill="1" applyBorder="1" applyAlignment="1">
      <alignment horizontal="center" vertical="center"/>
    </xf>
    <xf numFmtId="0" fontId="29" fillId="8" borderId="98" xfId="0" applyFont="1" applyFill="1" applyBorder="1" applyAlignment="1">
      <alignment horizontal="center" vertical="center"/>
    </xf>
    <xf numFmtId="0" fontId="1" fillId="6" borderId="47" xfId="0" applyFont="1" applyFill="1" applyBorder="1" applyAlignment="1">
      <alignment horizontal="center" vertical="center"/>
    </xf>
    <xf numFmtId="0" fontId="1" fillId="6" borderId="41" xfId="0" applyFont="1" applyFill="1" applyBorder="1" applyAlignment="1">
      <alignment horizontal="center" vertical="center"/>
    </xf>
    <xf numFmtId="0" fontId="13" fillId="9" borderId="10" xfId="0" applyFont="1" applyFill="1" applyBorder="1" applyAlignment="1">
      <alignment horizontal="center" vertical="center"/>
    </xf>
    <xf numFmtId="0" fontId="13" fillId="9" borderId="35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 wrapText="1"/>
    </xf>
    <xf numFmtId="0" fontId="1" fillId="6" borderId="35" xfId="0" applyFont="1" applyFill="1" applyBorder="1" applyAlignment="1">
      <alignment horizontal="center" vertical="center" wrapText="1"/>
    </xf>
    <xf numFmtId="0" fontId="1" fillId="0" borderId="94" xfId="0" applyFont="1" applyFill="1" applyBorder="1" applyAlignment="1">
      <alignment horizontal="center"/>
    </xf>
    <xf numFmtId="0" fontId="1" fillId="4" borderId="31" xfId="0" applyFont="1" applyFill="1" applyBorder="1" applyAlignment="1">
      <alignment horizontal="center" vertical="center"/>
    </xf>
    <xf numFmtId="0" fontId="1" fillId="4" borderId="96" xfId="0" applyFont="1" applyFill="1" applyBorder="1" applyAlignment="1">
      <alignment horizontal="center" vertical="center"/>
    </xf>
    <xf numFmtId="0" fontId="1" fillId="4" borderId="36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14" fontId="2" fillId="4" borderId="36" xfId="0" applyNumberFormat="1" applyFont="1" applyFill="1" applyBorder="1" applyAlignment="1">
      <alignment horizontal="center" vertical="center"/>
    </xf>
    <xf numFmtId="14" fontId="2" fillId="4" borderId="0" xfId="0" applyNumberFormat="1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right" vertical="center"/>
    </xf>
    <xf numFmtId="0" fontId="1" fillId="4" borderId="77" xfId="0" applyFont="1" applyFill="1" applyBorder="1" applyAlignment="1">
      <alignment horizontal="right" vertical="center"/>
    </xf>
    <xf numFmtId="0" fontId="18" fillId="4" borderId="0" xfId="2" applyFont="1" applyFill="1" applyBorder="1" applyAlignment="1" applyProtection="1">
      <alignment horizontal="center" vertical="center"/>
    </xf>
    <xf numFmtId="0" fontId="18" fillId="4" borderId="77" xfId="2" applyFont="1" applyFill="1" applyBorder="1" applyAlignment="1" applyProtection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77" xfId="0" applyFont="1" applyFill="1" applyBorder="1" applyAlignment="1">
      <alignment horizontal="center" vertical="center"/>
    </xf>
    <xf numFmtId="4" fontId="4" fillId="4" borderId="0" xfId="2" applyNumberFormat="1" applyFont="1" applyFill="1" applyBorder="1" applyAlignment="1" applyProtection="1">
      <alignment horizontal="right" vertical="center"/>
    </xf>
    <xf numFmtId="4" fontId="1" fillId="4" borderId="0" xfId="0" applyNumberFormat="1" applyFont="1" applyFill="1" applyBorder="1" applyAlignment="1">
      <alignment horizontal="right" vertical="center"/>
    </xf>
    <xf numFmtId="0" fontId="8" fillId="4" borderId="96" xfId="0" applyFont="1" applyFill="1" applyBorder="1" applyAlignment="1">
      <alignment horizontal="right" vertical="center"/>
    </xf>
    <xf numFmtId="0" fontId="8" fillId="4" borderId="97" xfId="0" applyFont="1" applyFill="1" applyBorder="1" applyAlignment="1">
      <alignment horizontal="right" vertical="center"/>
    </xf>
    <xf numFmtId="0" fontId="5" fillId="4" borderId="0" xfId="0" applyFont="1" applyFill="1" applyBorder="1" applyAlignment="1">
      <alignment horizontal="right" vertical="center"/>
    </xf>
    <xf numFmtId="0" fontId="5" fillId="4" borderId="77" xfId="0" applyFont="1" applyFill="1" applyBorder="1" applyAlignment="1">
      <alignment horizontal="right" vertical="center"/>
    </xf>
    <xf numFmtId="0" fontId="1" fillId="0" borderId="92" xfId="0" applyFont="1" applyFill="1" applyBorder="1" applyAlignment="1">
      <alignment horizontal="center" vertical="center"/>
    </xf>
    <xf numFmtId="0" fontId="29" fillId="8" borderId="44" xfId="0" applyFont="1" applyFill="1" applyBorder="1" applyAlignment="1">
      <alignment horizontal="center" vertical="center"/>
    </xf>
    <xf numFmtId="2" fontId="36" fillId="9" borderId="34" xfId="0" applyNumberFormat="1" applyFont="1" applyFill="1" applyBorder="1" applyAlignment="1">
      <alignment horizontal="center" vertical="center" wrapText="1"/>
    </xf>
    <xf numFmtId="0" fontId="1" fillId="0" borderId="93" xfId="0" applyFont="1" applyBorder="1" applyAlignment="1">
      <alignment horizontal="center" vertical="center"/>
    </xf>
    <xf numFmtId="0" fontId="1" fillId="0" borderId="94" xfId="0" applyFont="1" applyBorder="1" applyAlignment="1">
      <alignment horizontal="center" vertical="center"/>
    </xf>
    <xf numFmtId="0" fontId="1" fillId="0" borderId="95" xfId="0" applyFont="1" applyBorder="1" applyAlignment="1">
      <alignment horizontal="center" vertical="center"/>
    </xf>
    <xf numFmtId="0" fontId="1" fillId="0" borderId="93" xfId="0" applyFont="1" applyBorder="1" applyAlignment="1">
      <alignment horizontal="center"/>
    </xf>
    <xf numFmtId="0" fontId="1" fillId="0" borderId="94" xfId="0" applyFont="1" applyBorder="1" applyAlignment="1">
      <alignment horizontal="center"/>
    </xf>
    <xf numFmtId="0" fontId="1" fillId="0" borderId="95" xfId="0" applyFont="1" applyBorder="1" applyAlignment="1">
      <alignment horizontal="center"/>
    </xf>
    <xf numFmtId="164" fontId="1" fillId="6" borderId="13" xfId="0" applyNumberFormat="1" applyFont="1" applyFill="1" applyBorder="1" applyAlignment="1">
      <alignment horizontal="center" vertical="center" wrapText="1"/>
    </xf>
    <xf numFmtId="164" fontId="1" fillId="6" borderId="15" xfId="0" applyNumberFormat="1" applyFont="1" applyFill="1" applyBorder="1" applyAlignment="1">
      <alignment horizontal="center" vertical="center" wrapText="1"/>
    </xf>
    <xf numFmtId="2" fontId="2" fillId="5" borderId="4" xfId="0" applyNumberFormat="1" applyFont="1" applyFill="1" applyBorder="1" applyAlignment="1">
      <alignment horizontal="center" vertical="center" wrapText="1"/>
    </xf>
    <xf numFmtId="2" fontId="2" fillId="5" borderId="6" xfId="0" applyNumberFormat="1" applyFont="1" applyFill="1" applyBorder="1" applyAlignment="1">
      <alignment horizontal="center" vertical="center" wrapText="1"/>
    </xf>
    <xf numFmtId="2" fontId="1" fillId="5" borderId="4" xfId="0" applyNumberFormat="1" applyFont="1" applyFill="1" applyBorder="1" applyAlignment="1">
      <alignment horizontal="center" vertical="center" wrapText="1"/>
    </xf>
    <xf numFmtId="2" fontId="1" fillId="5" borderId="6" xfId="0" applyNumberFormat="1" applyFont="1" applyFill="1" applyBorder="1" applyAlignment="1">
      <alignment horizontal="center" vertical="center" wrapText="1"/>
    </xf>
    <xf numFmtId="2" fontId="1" fillId="5" borderId="21" xfId="0" applyNumberFormat="1" applyFont="1" applyFill="1" applyBorder="1" applyAlignment="1">
      <alignment horizontal="center" vertical="center" wrapText="1"/>
    </xf>
    <xf numFmtId="2" fontId="1" fillId="5" borderId="28" xfId="0" applyNumberFormat="1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1" fillId="6" borderId="14" xfId="0" applyFont="1" applyFill="1" applyBorder="1" applyAlignment="1">
      <alignment horizontal="center" vertical="center" wrapText="1"/>
    </xf>
    <xf numFmtId="0" fontId="29" fillId="2" borderId="103" xfId="0" applyFont="1" applyFill="1" applyBorder="1" applyAlignment="1">
      <alignment horizontal="center" vertical="center"/>
    </xf>
    <xf numFmtId="0" fontId="29" fillId="2" borderId="104" xfId="0" applyFont="1" applyFill="1" applyBorder="1" applyAlignment="1">
      <alignment horizontal="center" vertical="center"/>
    </xf>
    <xf numFmtId="0" fontId="29" fillId="2" borderId="98" xfId="0" applyFont="1" applyFill="1" applyBorder="1" applyAlignment="1">
      <alignment horizontal="center" vertical="center"/>
    </xf>
    <xf numFmtId="0" fontId="1" fillId="6" borderId="17" xfId="0" applyFont="1" applyFill="1" applyBorder="1" applyAlignment="1">
      <alignment horizontal="center" vertical="center" wrapText="1"/>
    </xf>
    <xf numFmtId="2" fontId="2" fillId="5" borderId="29" xfId="0" applyNumberFormat="1" applyFont="1" applyFill="1" applyBorder="1" applyAlignment="1">
      <alignment horizontal="center" vertical="center" wrapText="1"/>
    </xf>
    <xf numFmtId="0" fontId="3" fillId="6" borderId="43" xfId="0" applyFont="1" applyFill="1" applyBorder="1" applyAlignment="1">
      <alignment horizontal="center" vertical="center" wrapText="1"/>
    </xf>
    <xf numFmtId="2" fontId="1" fillId="5" borderId="30" xfId="0" applyNumberFormat="1" applyFont="1" applyFill="1" applyBorder="1" applyAlignment="1">
      <alignment horizontal="center" vertical="center" wrapText="1"/>
    </xf>
    <xf numFmtId="0" fontId="24" fillId="0" borderId="93" xfId="0" applyFont="1" applyFill="1" applyBorder="1" applyAlignment="1">
      <alignment horizontal="center" vertical="center"/>
    </xf>
    <xf numFmtId="0" fontId="24" fillId="0" borderId="94" xfId="0" applyFont="1" applyFill="1" applyBorder="1" applyAlignment="1">
      <alignment horizontal="center" vertical="center"/>
    </xf>
    <xf numFmtId="0" fontId="24" fillId="0" borderId="95" xfId="0" applyFont="1" applyFill="1" applyBorder="1" applyAlignment="1">
      <alignment horizontal="center" vertical="center"/>
    </xf>
    <xf numFmtId="2" fontId="1" fillId="5" borderId="29" xfId="0" applyNumberFormat="1" applyFont="1" applyFill="1" applyBorder="1" applyAlignment="1">
      <alignment horizontal="center" vertical="center" wrapText="1"/>
    </xf>
    <xf numFmtId="2" fontId="1" fillId="5" borderId="22" xfId="0" applyNumberFormat="1" applyFont="1" applyFill="1" applyBorder="1" applyAlignment="1">
      <alignment horizontal="center" vertical="center" wrapText="1"/>
    </xf>
    <xf numFmtId="2" fontId="1" fillId="5" borderId="18" xfId="0" applyNumberFormat="1" applyFont="1" applyFill="1" applyBorder="1" applyAlignment="1">
      <alignment horizontal="center" vertical="center" wrapText="1"/>
    </xf>
    <xf numFmtId="0" fontId="23" fillId="2" borderId="34" xfId="0" applyFont="1" applyFill="1" applyBorder="1" applyAlignment="1">
      <alignment horizontal="center" vertical="center"/>
    </xf>
    <xf numFmtId="0" fontId="23" fillId="2" borderId="10" xfId="0" applyFont="1" applyFill="1" applyBorder="1" applyAlignment="1">
      <alignment horizontal="center" vertical="center"/>
    </xf>
    <xf numFmtId="0" fontId="23" fillId="2" borderId="35" xfId="0" applyFont="1" applyFill="1" applyBorder="1" applyAlignment="1">
      <alignment horizontal="center" vertical="center"/>
    </xf>
    <xf numFmtId="164" fontId="1" fillId="6" borderId="26" xfId="0" applyNumberFormat="1" applyFont="1" applyFill="1" applyBorder="1" applyAlignment="1">
      <alignment horizontal="center" vertical="center" wrapText="1"/>
    </xf>
    <xf numFmtId="164" fontId="1" fillId="6" borderId="19" xfId="0" applyNumberFormat="1" applyFont="1" applyFill="1" applyBorder="1" applyAlignment="1">
      <alignment horizontal="center" vertical="center" wrapText="1"/>
    </xf>
    <xf numFmtId="2" fontId="2" fillId="5" borderId="18" xfId="0" applyNumberFormat="1" applyFont="1" applyFill="1" applyBorder="1" applyAlignment="1">
      <alignment horizontal="center" vertical="center" wrapText="1"/>
    </xf>
    <xf numFmtId="0" fontId="1" fillId="6" borderId="43" xfId="0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8" fillId="5" borderId="105" xfId="0" applyFont="1" applyFill="1" applyBorder="1" applyAlignment="1">
      <alignment horizontal="center" vertical="center" wrapText="1"/>
    </xf>
    <xf numFmtId="0" fontId="8" fillId="5" borderId="100" xfId="0" applyFont="1" applyFill="1" applyBorder="1" applyAlignment="1">
      <alignment horizontal="center" vertical="center" wrapText="1"/>
    </xf>
    <xf numFmtId="2" fontId="2" fillId="5" borderId="114" xfId="0" applyNumberFormat="1" applyFont="1" applyFill="1" applyBorder="1" applyAlignment="1">
      <alignment horizontal="center" vertical="center" wrapText="1"/>
    </xf>
    <xf numFmtId="2" fontId="2" fillId="5" borderId="52" xfId="0" applyNumberFormat="1" applyFont="1" applyFill="1" applyBorder="1" applyAlignment="1">
      <alignment horizontal="center" vertical="center" wrapText="1"/>
    </xf>
    <xf numFmtId="2" fontId="2" fillId="5" borderId="115" xfId="0" applyNumberFormat="1" applyFont="1" applyFill="1" applyBorder="1" applyAlignment="1">
      <alignment horizontal="center" vertical="center" wrapText="1"/>
    </xf>
    <xf numFmtId="2" fontId="1" fillId="5" borderId="114" xfId="0" applyNumberFormat="1" applyFont="1" applyFill="1" applyBorder="1" applyAlignment="1">
      <alignment horizontal="center" vertical="center" wrapText="1"/>
    </xf>
    <xf numFmtId="2" fontId="1" fillId="5" borderId="52" xfId="0" applyNumberFormat="1" applyFont="1" applyFill="1" applyBorder="1" applyAlignment="1">
      <alignment horizontal="center" vertical="center" wrapText="1"/>
    </xf>
    <xf numFmtId="2" fontId="1" fillId="5" borderId="115" xfId="0" applyNumberFormat="1" applyFont="1" applyFill="1" applyBorder="1" applyAlignment="1">
      <alignment horizontal="center" vertical="center" wrapText="1"/>
    </xf>
    <xf numFmtId="164" fontId="1" fillId="6" borderId="112" xfId="0" applyNumberFormat="1" applyFont="1" applyFill="1" applyBorder="1" applyAlignment="1">
      <alignment horizontal="center" vertical="center" wrapText="1"/>
    </xf>
    <xf numFmtId="164" fontId="1" fillId="6" borderId="71" xfId="0" applyNumberFormat="1" applyFont="1" applyFill="1" applyBorder="1" applyAlignment="1">
      <alignment horizontal="center" vertical="center" wrapText="1"/>
    </xf>
    <xf numFmtId="164" fontId="1" fillId="6" borderId="113" xfId="0" applyNumberFormat="1" applyFont="1" applyFill="1" applyBorder="1" applyAlignment="1">
      <alignment horizontal="center" vertical="center" wrapText="1"/>
    </xf>
    <xf numFmtId="2" fontId="1" fillId="5" borderId="116" xfId="0" applyNumberFormat="1" applyFont="1" applyFill="1" applyBorder="1" applyAlignment="1">
      <alignment horizontal="center" vertical="center" wrapText="1"/>
    </xf>
    <xf numFmtId="2" fontId="1" fillId="5" borderId="58" xfId="0" applyNumberFormat="1" applyFont="1" applyFill="1" applyBorder="1" applyAlignment="1">
      <alignment horizontal="center" vertical="center" wrapText="1"/>
    </xf>
    <xf numFmtId="2" fontId="1" fillId="5" borderId="117" xfId="0" applyNumberFormat="1" applyFont="1" applyFill="1" applyBorder="1" applyAlignment="1">
      <alignment horizontal="center" vertical="center" wrapText="1"/>
    </xf>
    <xf numFmtId="0" fontId="1" fillId="6" borderId="110" xfId="0" applyFont="1" applyFill="1" applyBorder="1" applyAlignment="1">
      <alignment horizontal="center" vertical="center" wrapText="1"/>
    </xf>
    <xf numFmtId="0" fontId="1" fillId="6" borderId="91" xfId="0" applyFont="1" applyFill="1" applyBorder="1" applyAlignment="1">
      <alignment horizontal="center" vertical="center" wrapText="1"/>
    </xf>
    <xf numFmtId="0" fontId="1" fillId="6" borderId="111" xfId="0" applyFont="1" applyFill="1" applyBorder="1" applyAlignment="1">
      <alignment horizontal="center" vertical="center" wrapText="1"/>
    </xf>
    <xf numFmtId="49" fontId="1" fillId="6" borderId="110" xfId="0" applyNumberFormat="1" applyFont="1" applyFill="1" applyBorder="1" applyAlignment="1">
      <alignment horizontal="center" vertical="center" wrapText="1"/>
    </xf>
    <xf numFmtId="49" fontId="1" fillId="6" borderId="91" xfId="0" applyNumberFormat="1" applyFont="1" applyFill="1" applyBorder="1" applyAlignment="1">
      <alignment horizontal="center" vertical="center" wrapText="1"/>
    </xf>
    <xf numFmtId="49" fontId="1" fillId="6" borderId="111" xfId="0" applyNumberFormat="1" applyFont="1" applyFill="1" applyBorder="1" applyAlignment="1">
      <alignment horizontal="center" vertical="center" wrapText="1"/>
    </xf>
    <xf numFmtId="49" fontId="1" fillId="6" borderId="38" xfId="0" applyNumberFormat="1" applyFont="1" applyFill="1" applyBorder="1" applyAlignment="1">
      <alignment horizontal="center" vertical="center" wrapText="1"/>
    </xf>
    <xf numFmtId="49" fontId="1" fillId="6" borderId="40" xfId="0" applyNumberFormat="1" applyFont="1" applyFill="1" applyBorder="1" applyAlignment="1">
      <alignment horizontal="center" vertical="center" wrapText="1"/>
    </xf>
    <xf numFmtId="164" fontId="1" fillId="6" borderId="77" xfId="0" applyNumberFormat="1" applyFont="1" applyFill="1" applyBorder="1" applyAlignment="1">
      <alignment horizontal="center" vertical="center" wrapText="1"/>
    </xf>
    <xf numFmtId="164" fontId="1" fillId="6" borderId="2" xfId="0" applyNumberFormat="1" applyFont="1" applyFill="1" applyBorder="1" applyAlignment="1">
      <alignment horizontal="center" vertical="center" wrapText="1"/>
    </xf>
    <xf numFmtId="2" fontId="1" fillId="5" borderId="13" xfId="0" applyNumberFormat="1" applyFont="1" applyFill="1" applyBorder="1" applyAlignment="1">
      <alignment horizontal="center" vertical="center" wrapText="1"/>
    </xf>
    <xf numFmtId="2" fontId="1" fillId="5" borderId="15" xfId="0" applyNumberFormat="1" applyFont="1" applyFill="1" applyBorder="1" applyAlignment="1">
      <alignment horizontal="center" vertical="center" wrapText="1"/>
    </xf>
    <xf numFmtId="2" fontId="1" fillId="5" borderId="19" xfId="0" applyNumberFormat="1" applyFont="1" applyFill="1" applyBorder="1" applyAlignment="1">
      <alignment horizontal="center" vertical="center" wrapText="1"/>
    </xf>
    <xf numFmtId="49" fontId="1" fillId="6" borderId="3" xfId="0" applyNumberFormat="1" applyFont="1" applyFill="1" applyBorder="1" applyAlignment="1">
      <alignment horizontal="center" vertical="center" wrapText="1"/>
    </xf>
    <xf numFmtId="49" fontId="1" fillId="6" borderId="16" xfId="0" applyNumberFormat="1" applyFont="1" applyFill="1" applyBorder="1" applyAlignment="1">
      <alignment horizontal="center" vertical="center" wrapText="1"/>
    </xf>
    <xf numFmtId="49" fontId="1" fillId="6" borderId="20" xfId="0" applyNumberFormat="1" applyFont="1" applyFill="1" applyBorder="1" applyAlignment="1">
      <alignment horizontal="center" vertical="center" wrapText="1"/>
    </xf>
    <xf numFmtId="2" fontId="1" fillId="5" borderId="7" xfId="0" applyNumberFormat="1" applyFont="1" applyFill="1" applyBorder="1" applyAlignment="1">
      <alignment horizontal="center" vertical="center" wrapText="1"/>
    </xf>
    <xf numFmtId="2" fontId="1" fillId="5" borderId="8" xfId="0" applyNumberFormat="1" applyFont="1" applyFill="1" applyBorder="1" applyAlignment="1">
      <alignment horizontal="center" vertical="center" wrapText="1"/>
    </xf>
    <xf numFmtId="2" fontId="1" fillId="5" borderId="47" xfId="0" applyNumberFormat="1" applyFont="1" applyFill="1" applyBorder="1" applyAlignment="1">
      <alignment horizontal="center" vertical="center" wrapText="1"/>
    </xf>
    <xf numFmtId="2" fontId="1" fillId="5" borderId="9" xfId="0" applyNumberFormat="1" applyFont="1" applyFill="1" applyBorder="1" applyAlignment="1">
      <alignment horizontal="center" vertical="center" wrapText="1"/>
    </xf>
    <xf numFmtId="2" fontId="1" fillId="5" borderId="90" xfId="0" applyNumberFormat="1" applyFont="1" applyFill="1" applyBorder="1" applyAlignment="1">
      <alignment horizontal="center" vertical="center" wrapText="1"/>
    </xf>
    <xf numFmtId="0" fontId="1" fillId="0" borderId="76" xfId="0" applyFont="1" applyBorder="1" applyAlignment="1">
      <alignment horizontal="center" vertical="center" wrapText="1"/>
    </xf>
    <xf numFmtId="0" fontId="1" fillId="0" borderId="92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29" fillId="2" borderId="103" xfId="0" applyFont="1" applyFill="1" applyBorder="1" applyAlignment="1">
      <alignment horizontal="center" vertical="center" wrapText="1"/>
    </xf>
    <xf numFmtId="0" fontId="29" fillId="2" borderId="104" xfId="0" applyFont="1" applyFill="1" applyBorder="1" applyAlignment="1">
      <alignment horizontal="center" vertical="center" wrapText="1"/>
    </xf>
    <xf numFmtId="0" fontId="29" fillId="2" borderId="98" xfId="0" applyFont="1" applyFill="1" applyBorder="1" applyAlignment="1">
      <alignment horizontal="center" vertical="center" wrapText="1"/>
    </xf>
    <xf numFmtId="0" fontId="2" fillId="0" borderId="76" xfId="0" applyFont="1" applyFill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center" vertical="center" wrapText="1"/>
    </xf>
    <xf numFmtId="0" fontId="29" fillId="2" borderId="106" xfId="0" applyFont="1" applyFill="1" applyBorder="1" applyAlignment="1">
      <alignment horizontal="center" vertical="center" wrapText="1"/>
    </xf>
    <xf numFmtId="0" fontId="29" fillId="2" borderId="96" xfId="0" applyFont="1" applyFill="1" applyBorder="1" applyAlignment="1">
      <alignment horizontal="center" vertical="center" wrapText="1"/>
    </xf>
    <xf numFmtId="0" fontId="29" fillId="2" borderId="107" xfId="0" applyFont="1" applyFill="1" applyBorder="1" applyAlignment="1">
      <alignment horizontal="center" vertical="center" wrapText="1"/>
    </xf>
    <xf numFmtId="0" fontId="11" fillId="0" borderId="76" xfId="0" applyFont="1" applyFill="1" applyBorder="1" applyAlignment="1">
      <alignment horizontal="center" vertical="center" wrapText="1"/>
    </xf>
    <xf numFmtId="0" fontId="11" fillId="0" borderId="92" xfId="0" applyFont="1" applyFill="1" applyBorder="1" applyAlignment="1">
      <alignment horizontal="center" vertical="center" wrapText="1"/>
    </xf>
    <xf numFmtId="0" fontId="11" fillId="0" borderId="48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76" xfId="0" applyFont="1" applyFill="1" applyBorder="1" applyAlignment="1">
      <alignment horizontal="center" vertical="center" wrapText="1"/>
    </xf>
    <xf numFmtId="0" fontId="1" fillId="0" borderId="92" xfId="0" applyFont="1" applyFill="1" applyBorder="1" applyAlignment="1">
      <alignment horizontal="center" vertical="center" wrapText="1"/>
    </xf>
    <xf numFmtId="0" fontId="1" fillId="0" borderId="48" xfId="0" applyFont="1" applyFill="1" applyBorder="1" applyAlignment="1">
      <alignment horizontal="center" vertical="center" wrapText="1"/>
    </xf>
    <xf numFmtId="2" fontId="2" fillId="5" borderId="8" xfId="0" applyNumberFormat="1" applyFont="1" applyFill="1" applyBorder="1" applyAlignment="1">
      <alignment horizontal="center" vertical="center" wrapText="1"/>
    </xf>
    <xf numFmtId="2" fontId="2" fillId="5" borderId="47" xfId="0" applyNumberFormat="1" applyFont="1" applyFill="1" applyBorder="1" applyAlignment="1">
      <alignment horizontal="center" vertical="center" wrapText="1"/>
    </xf>
    <xf numFmtId="0" fontId="29" fillId="2" borderId="31" xfId="0" applyFont="1" applyFill="1" applyBorder="1" applyAlignment="1">
      <alignment horizontal="center" vertical="center" wrapText="1"/>
    </xf>
    <xf numFmtId="0" fontId="29" fillId="2" borderId="97" xfId="0" applyFont="1" applyFill="1" applyBorder="1" applyAlignment="1">
      <alignment horizontal="center" vertical="center" wrapText="1"/>
    </xf>
    <xf numFmtId="0" fontId="26" fillId="3" borderId="118" xfId="0" applyFont="1" applyFill="1" applyBorder="1" applyAlignment="1">
      <alignment horizontal="center" vertical="center" wrapText="1"/>
    </xf>
    <xf numFmtId="0" fontId="8" fillId="5" borderId="76" xfId="0" applyFont="1" applyFill="1" applyBorder="1" applyAlignment="1">
      <alignment horizontal="center" vertical="center" wrapText="1"/>
    </xf>
    <xf numFmtId="0" fontId="8" fillId="5" borderId="48" xfId="0" applyFont="1" applyFill="1" applyBorder="1" applyAlignment="1">
      <alignment horizontal="center" vertical="center" wrapText="1"/>
    </xf>
    <xf numFmtId="0" fontId="12" fillId="7" borderId="36" xfId="0" applyFont="1" applyFill="1" applyBorder="1" applyAlignment="1">
      <alignment horizontal="center" vertical="center" wrapText="1"/>
    </xf>
    <xf numFmtId="0" fontId="12" fillId="7" borderId="0" xfId="0" applyFont="1" applyFill="1" applyBorder="1" applyAlignment="1">
      <alignment horizontal="center" vertical="center" wrapText="1"/>
    </xf>
    <xf numFmtId="0" fontId="12" fillId="7" borderId="77" xfId="0" applyFont="1" applyFill="1" applyBorder="1" applyAlignment="1">
      <alignment horizontal="center" vertical="center" wrapText="1"/>
    </xf>
    <xf numFmtId="0" fontId="12" fillId="7" borderId="5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center" vertical="center" wrapText="1"/>
    </xf>
    <xf numFmtId="0" fontId="13" fillId="7" borderId="31" xfId="0" applyFont="1" applyFill="1" applyBorder="1" applyAlignment="1">
      <alignment horizontal="center"/>
    </xf>
    <xf numFmtId="0" fontId="13" fillId="7" borderId="96" xfId="0" applyFont="1" applyFill="1" applyBorder="1" applyAlignment="1">
      <alignment horizontal="center"/>
    </xf>
    <xf numFmtId="0" fontId="13" fillId="7" borderId="97" xfId="0" applyFont="1" applyFill="1" applyBorder="1" applyAlignment="1">
      <alignment horizontal="center"/>
    </xf>
    <xf numFmtId="0" fontId="13" fillId="7" borderId="36" xfId="0" applyFont="1" applyFill="1" applyBorder="1" applyAlignment="1">
      <alignment horizontal="center"/>
    </xf>
    <xf numFmtId="0" fontId="13" fillId="7" borderId="0" xfId="0" applyFont="1" applyFill="1" applyBorder="1" applyAlignment="1">
      <alignment horizontal="center"/>
    </xf>
    <xf numFmtId="0" fontId="13" fillId="7" borderId="77" xfId="0" applyFont="1" applyFill="1" applyBorder="1" applyAlignment="1">
      <alignment horizontal="center"/>
    </xf>
    <xf numFmtId="0" fontId="1" fillId="0" borderId="3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3" fillId="12" borderId="103" xfId="0" applyFont="1" applyFill="1" applyBorder="1" applyAlignment="1">
      <alignment horizontal="center" vertical="center" wrapText="1"/>
    </xf>
    <xf numFmtId="0" fontId="33" fillId="12" borderId="104" xfId="0" applyFont="1" applyFill="1" applyBorder="1" applyAlignment="1">
      <alignment horizontal="center" vertical="center" wrapText="1"/>
    </xf>
    <xf numFmtId="0" fontId="33" fillId="12" borderId="96" xfId="0" applyFont="1" applyFill="1" applyBorder="1" applyAlignment="1">
      <alignment horizontal="center" vertical="center" wrapText="1"/>
    </xf>
    <xf numFmtId="0" fontId="33" fillId="12" borderId="97" xfId="0" applyFont="1" applyFill="1" applyBorder="1" applyAlignment="1">
      <alignment horizontal="center" vertical="center" wrapText="1"/>
    </xf>
    <xf numFmtId="0" fontId="33" fillId="12" borderId="31" xfId="0" applyFont="1" applyFill="1" applyBorder="1" applyAlignment="1">
      <alignment horizontal="center" vertical="center" wrapText="1"/>
    </xf>
    <xf numFmtId="0" fontId="33" fillId="12" borderId="0" xfId="0" applyFont="1" applyFill="1" applyBorder="1" applyAlignment="1">
      <alignment horizontal="center" vertical="center" wrapText="1"/>
    </xf>
    <xf numFmtId="0" fontId="33" fillId="12" borderId="77" xfId="0" applyFont="1" applyFill="1" applyBorder="1" applyAlignment="1">
      <alignment horizontal="center" vertical="center" wrapText="1"/>
    </xf>
    <xf numFmtId="0" fontId="33" fillId="12" borderId="1" xfId="0" applyFont="1" applyFill="1" applyBorder="1" applyAlignment="1">
      <alignment horizontal="center" vertical="center" wrapText="1"/>
    </xf>
    <xf numFmtId="0" fontId="33" fillId="12" borderId="2" xfId="0" applyFont="1" applyFill="1" applyBorder="1" applyAlignment="1">
      <alignment horizontal="center" vertical="center" wrapText="1"/>
    </xf>
    <xf numFmtId="0" fontId="31" fillId="5" borderId="76" xfId="0" applyFont="1" applyFill="1" applyBorder="1" applyAlignment="1">
      <alignment horizontal="center" vertical="center" wrapText="1"/>
    </xf>
    <xf numFmtId="0" fontId="31" fillId="5" borderId="48" xfId="0" applyFont="1" applyFill="1" applyBorder="1" applyAlignment="1">
      <alignment horizontal="center" vertical="center" wrapText="1"/>
    </xf>
    <xf numFmtId="0" fontId="31" fillId="5" borderId="92" xfId="0" applyFont="1" applyFill="1" applyBorder="1" applyAlignment="1">
      <alignment horizontal="center" vertical="center" wrapText="1"/>
    </xf>
    <xf numFmtId="0" fontId="31" fillId="5" borderId="93" xfId="0" applyFont="1" applyFill="1" applyBorder="1" applyAlignment="1">
      <alignment horizontal="center" vertical="center" wrapText="1"/>
    </xf>
    <xf numFmtId="0" fontId="31" fillId="5" borderId="94" xfId="0" applyFont="1" applyFill="1" applyBorder="1" applyAlignment="1">
      <alignment horizontal="center" vertical="center" wrapText="1"/>
    </xf>
    <xf numFmtId="0" fontId="26" fillId="3" borderId="108" xfId="0" applyFont="1" applyFill="1" applyBorder="1" applyAlignment="1">
      <alignment horizontal="center" vertical="center" wrapText="1"/>
    </xf>
    <xf numFmtId="0" fontId="26" fillId="3" borderId="109" xfId="0" applyFont="1" applyFill="1" applyBorder="1" applyAlignment="1">
      <alignment horizontal="center" vertical="center" wrapText="1"/>
    </xf>
    <xf numFmtId="0" fontId="8" fillId="5" borderId="31" xfId="0" applyFont="1" applyFill="1" applyBorder="1" applyAlignment="1">
      <alignment horizontal="center" vertical="center" wrapText="1"/>
    </xf>
    <xf numFmtId="0" fontId="8" fillId="5" borderId="96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2" fillId="5" borderId="44" xfId="0" applyFont="1" applyFill="1" applyBorder="1" applyAlignment="1">
      <alignment horizontal="center" vertical="center" wrapText="1"/>
    </xf>
    <xf numFmtId="0" fontId="2" fillId="5" borderId="40" xfId="0" applyFont="1" applyFill="1" applyBorder="1" applyAlignment="1">
      <alignment horizontal="center" vertical="center" wrapText="1"/>
    </xf>
    <xf numFmtId="0" fontId="1" fillId="5" borderId="42" xfId="0" applyFont="1" applyFill="1" applyBorder="1" applyAlignment="1">
      <alignment horizontal="left" vertical="center"/>
    </xf>
    <xf numFmtId="0" fontId="1" fillId="5" borderId="7" xfId="0" applyFont="1" applyFill="1" applyBorder="1" applyAlignment="1">
      <alignment horizontal="left" vertical="center"/>
    </xf>
    <xf numFmtId="0" fontId="1" fillId="5" borderId="14" xfId="0" applyFont="1" applyFill="1" applyBorder="1" applyAlignment="1">
      <alignment horizontal="left" vertical="center"/>
    </xf>
    <xf numFmtId="0" fontId="1" fillId="5" borderId="15" xfId="0" applyFont="1" applyFill="1" applyBorder="1" applyAlignment="1">
      <alignment horizontal="left" vertical="center"/>
    </xf>
    <xf numFmtId="0" fontId="1" fillId="5" borderId="17" xfId="0" applyFont="1" applyFill="1" applyBorder="1" applyAlignment="1">
      <alignment horizontal="left" vertical="center"/>
    </xf>
    <xf numFmtId="0" fontId="1" fillId="5" borderId="19" xfId="0" applyFont="1" applyFill="1" applyBorder="1" applyAlignment="1">
      <alignment horizontal="left" vertical="center"/>
    </xf>
    <xf numFmtId="0" fontId="36" fillId="9" borderId="103" xfId="0" applyFont="1" applyFill="1" applyBorder="1" applyAlignment="1">
      <alignment horizontal="center" vertical="center"/>
    </xf>
    <xf numFmtId="0" fontId="36" fillId="9" borderId="104" xfId="0" applyFont="1" applyFill="1" applyBorder="1" applyAlignment="1">
      <alignment horizontal="center" vertical="center"/>
    </xf>
    <xf numFmtId="0" fontId="36" fillId="9" borderId="98" xfId="0" applyFont="1" applyFill="1" applyBorder="1" applyAlignment="1">
      <alignment horizontal="center" vertical="center"/>
    </xf>
    <xf numFmtId="0" fontId="1" fillId="5" borderId="24" xfId="0" applyFont="1" applyFill="1" applyBorder="1" applyAlignment="1">
      <alignment horizontal="left" vertical="center"/>
    </xf>
    <xf numFmtId="0" fontId="1" fillId="5" borderId="12" xfId="0" applyFont="1" applyFill="1" applyBorder="1" applyAlignment="1">
      <alignment horizontal="left" vertical="center"/>
    </xf>
    <xf numFmtId="0" fontId="1" fillId="5" borderId="13" xfId="0" applyFont="1" applyFill="1" applyBorder="1" applyAlignment="1">
      <alignment horizontal="left" vertical="center"/>
    </xf>
    <xf numFmtId="0" fontId="36" fillId="9" borderId="36" xfId="0" applyFont="1" applyFill="1" applyBorder="1" applyAlignment="1">
      <alignment horizontal="center" vertical="center"/>
    </xf>
    <xf numFmtId="0" fontId="36" fillId="9" borderId="0" xfId="0" applyFont="1" applyFill="1" applyBorder="1" applyAlignment="1">
      <alignment horizontal="center" vertical="center"/>
    </xf>
    <xf numFmtId="0" fontId="1" fillId="5" borderId="40" xfId="0" applyFont="1" applyFill="1" applyBorder="1" applyAlignment="1">
      <alignment horizontal="left" vertical="center"/>
    </xf>
    <xf numFmtId="0" fontId="1" fillId="5" borderId="41" xfId="0" applyFont="1" applyFill="1" applyBorder="1" applyAlignment="1">
      <alignment horizontal="left" vertical="center"/>
    </xf>
    <xf numFmtId="0" fontId="36" fillId="9" borderId="31" xfId="0" applyFont="1" applyFill="1" applyBorder="1" applyAlignment="1">
      <alignment horizontal="center" vertical="center"/>
    </xf>
    <xf numFmtId="0" fontId="36" fillId="9" borderId="96" xfId="0" applyFont="1" applyFill="1" applyBorder="1" applyAlignment="1">
      <alignment horizontal="center" vertical="center"/>
    </xf>
    <xf numFmtId="0" fontId="0" fillId="5" borderId="14" xfId="0" applyFill="1" applyBorder="1" applyAlignment="1">
      <alignment horizontal="left" vertical="center"/>
    </xf>
    <xf numFmtId="0" fontId="0" fillId="5" borderId="6" xfId="0" applyFill="1" applyBorder="1" applyAlignment="1">
      <alignment horizontal="left" vertical="center"/>
    </xf>
    <xf numFmtId="0" fontId="0" fillId="5" borderId="15" xfId="0" applyFill="1" applyBorder="1" applyAlignment="1">
      <alignment horizontal="left" vertical="center"/>
    </xf>
    <xf numFmtId="0" fontId="8" fillId="5" borderId="97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0" fillId="5" borderId="12" xfId="0" applyFill="1" applyBorder="1" applyAlignment="1">
      <alignment horizontal="left" vertical="center"/>
    </xf>
    <xf numFmtId="0" fontId="0" fillId="5" borderId="4" xfId="0" applyFill="1" applyBorder="1" applyAlignment="1">
      <alignment horizontal="left" vertical="center"/>
    </xf>
    <xf numFmtId="0" fontId="0" fillId="5" borderId="13" xfId="0" applyFill="1" applyBorder="1" applyAlignment="1">
      <alignment horizontal="left" vertical="center"/>
    </xf>
    <xf numFmtId="0" fontId="0" fillId="5" borderId="103" xfId="0" applyFill="1" applyBorder="1" applyAlignment="1">
      <alignment horizontal="left" vertical="center"/>
    </xf>
    <xf numFmtId="0" fontId="0" fillId="5" borderId="104" xfId="0" applyFill="1" applyBorder="1" applyAlignment="1">
      <alignment horizontal="left" vertical="center"/>
    </xf>
    <xf numFmtId="0" fontId="15" fillId="5" borderId="31" xfId="0" applyFont="1" applyFill="1" applyBorder="1" applyAlignment="1">
      <alignment horizontal="center" vertical="center" wrapText="1"/>
    </xf>
    <xf numFmtId="0" fontId="15" fillId="5" borderId="96" xfId="0" applyFont="1" applyFill="1" applyBorder="1" applyAlignment="1">
      <alignment horizontal="center" vertical="center" wrapText="1"/>
    </xf>
    <xf numFmtId="0" fontId="15" fillId="5" borderId="97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21" fillId="6" borderId="12" xfId="0" applyFont="1" applyFill="1" applyBorder="1" applyAlignment="1">
      <alignment horizontal="center" vertical="center" wrapText="1"/>
    </xf>
    <xf numFmtId="0" fontId="21" fillId="6" borderId="17" xfId="0" applyFont="1" applyFill="1" applyBorder="1" applyAlignment="1">
      <alignment horizontal="center" vertical="center" wrapText="1"/>
    </xf>
    <xf numFmtId="0" fontId="21" fillId="6" borderId="13" xfId="0" applyFont="1" applyFill="1" applyBorder="1" applyAlignment="1">
      <alignment horizontal="center" vertical="center" wrapText="1"/>
    </xf>
    <xf numFmtId="0" fontId="21" fillId="6" borderId="19" xfId="0" applyFont="1" applyFill="1" applyBorder="1" applyAlignment="1">
      <alignment horizontal="center" vertical="center" wrapText="1"/>
    </xf>
    <xf numFmtId="0" fontId="0" fillId="5" borderId="17" xfId="0" applyFill="1" applyBorder="1" applyAlignment="1">
      <alignment horizontal="left" vertical="center"/>
    </xf>
    <xf numFmtId="0" fontId="0" fillId="5" borderId="18" xfId="0" applyFill="1" applyBorder="1" applyAlignment="1">
      <alignment horizontal="left" vertical="center"/>
    </xf>
    <xf numFmtId="0" fontId="0" fillId="5" borderId="19" xfId="0" applyFill="1" applyBorder="1" applyAlignment="1">
      <alignment horizontal="left" vertical="center"/>
    </xf>
  </cellXfs>
  <cellStyles count="8">
    <cellStyle name="0,0_x000d__x000a_NA_x000d__x000a_" xfId="1"/>
    <cellStyle name="Гиперссылка" xfId="2" builtinId="8"/>
    <cellStyle name="Обычный" xfId="0" builtinId="0"/>
    <cellStyle name="Обычный 2" xfId="3"/>
    <cellStyle name="Обычный 2 2" xfId="4"/>
    <cellStyle name="Обычный 3" xfId="5"/>
    <cellStyle name="Обычный 4" xfId="6"/>
    <cellStyle name="Обычный 5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63" Type="http://schemas.openxmlformats.org/officeDocument/2006/relationships/image" Target="../media/image63.jpeg"/><Relationship Id="rId84" Type="http://schemas.openxmlformats.org/officeDocument/2006/relationships/image" Target="../media/image84.jpeg"/><Relationship Id="rId138" Type="http://schemas.openxmlformats.org/officeDocument/2006/relationships/image" Target="../media/image138.png"/><Relationship Id="rId159" Type="http://schemas.openxmlformats.org/officeDocument/2006/relationships/image" Target="../media/image159.jpeg"/><Relationship Id="rId170" Type="http://schemas.openxmlformats.org/officeDocument/2006/relationships/image" Target="../media/image170.jpeg"/><Relationship Id="rId107" Type="http://schemas.openxmlformats.org/officeDocument/2006/relationships/image" Target="../media/image107.jpeg"/><Relationship Id="rId11" Type="http://schemas.openxmlformats.org/officeDocument/2006/relationships/image" Target="../media/image11.jpeg"/><Relationship Id="rId32" Type="http://schemas.openxmlformats.org/officeDocument/2006/relationships/image" Target="../media/image32.png"/><Relationship Id="rId53" Type="http://schemas.openxmlformats.org/officeDocument/2006/relationships/image" Target="../media/image53.jpeg"/><Relationship Id="rId74" Type="http://schemas.openxmlformats.org/officeDocument/2006/relationships/image" Target="../media/image74.jpeg"/><Relationship Id="rId128" Type="http://schemas.openxmlformats.org/officeDocument/2006/relationships/image" Target="../media/image128.jpeg"/><Relationship Id="rId149" Type="http://schemas.openxmlformats.org/officeDocument/2006/relationships/image" Target="../media/image149.png"/><Relationship Id="rId5" Type="http://schemas.openxmlformats.org/officeDocument/2006/relationships/image" Target="../media/image5.jpeg"/><Relationship Id="rId95" Type="http://schemas.openxmlformats.org/officeDocument/2006/relationships/image" Target="../media/image95.jpeg"/><Relationship Id="rId160" Type="http://schemas.openxmlformats.org/officeDocument/2006/relationships/image" Target="../media/image160.jpeg"/><Relationship Id="rId181" Type="http://schemas.openxmlformats.org/officeDocument/2006/relationships/image" Target="../media/image181.jpeg"/><Relationship Id="rId22" Type="http://schemas.openxmlformats.org/officeDocument/2006/relationships/image" Target="../media/image22.jpeg"/><Relationship Id="rId43" Type="http://schemas.openxmlformats.org/officeDocument/2006/relationships/image" Target="../media/image43.jpeg"/><Relationship Id="rId64" Type="http://schemas.openxmlformats.org/officeDocument/2006/relationships/image" Target="../media/image64.jpeg"/><Relationship Id="rId118" Type="http://schemas.openxmlformats.org/officeDocument/2006/relationships/image" Target="../media/image118.jpeg"/><Relationship Id="rId139" Type="http://schemas.openxmlformats.org/officeDocument/2006/relationships/image" Target="../media/image139.png"/><Relationship Id="rId85" Type="http://schemas.openxmlformats.org/officeDocument/2006/relationships/image" Target="../media/image85.jpeg"/><Relationship Id="rId150" Type="http://schemas.openxmlformats.org/officeDocument/2006/relationships/image" Target="../media/image150.png"/><Relationship Id="rId171" Type="http://schemas.openxmlformats.org/officeDocument/2006/relationships/image" Target="../media/image171.jpeg"/><Relationship Id="rId12" Type="http://schemas.openxmlformats.org/officeDocument/2006/relationships/image" Target="../media/image12.jpeg"/><Relationship Id="rId33" Type="http://schemas.openxmlformats.org/officeDocument/2006/relationships/image" Target="../media/image33.jpeg"/><Relationship Id="rId108" Type="http://schemas.openxmlformats.org/officeDocument/2006/relationships/image" Target="../media/image108.jpeg"/><Relationship Id="rId129" Type="http://schemas.openxmlformats.org/officeDocument/2006/relationships/image" Target="../media/image129.jpeg"/><Relationship Id="rId54" Type="http://schemas.openxmlformats.org/officeDocument/2006/relationships/image" Target="../media/image54.jpeg"/><Relationship Id="rId75" Type="http://schemas.openxmlformats.org/officeDocument/2006/relationships/image" Target="../media/image75.jpeg"/><Relationship Id="rId96" Type="http://schemas.openxmlformats.org/officeDocument/2006/relationships/image" Target="../media/image96.jpeg"/><Relationship Id="rId140" Type="http://schemas.openxmlformats.org/officeDocument/2006/relationships/image" Target="../media/image140.png"/><Relationship Id="rId161" Type="http://schemas.openxmlformats.org/officeDocument/2006/relationships/image" Target="../media/image161.jpeg"/><Relationship Id="rId182" Type="http://schemas.openxmlformats.org/officeDocument/2006/relationships/image" Target="../media/image182.jpeg"/><Relationship Id="rId6" Type="http://schemas.openxmlformats.org/officeDocument/2006/relationships/image" Target="../media/image6.jpeg"/><Relationship Id="rId23" Type="http://schemas.openxmlformats.org/officeDocument/2006/relationships/image" Target="../media/image23.jpeg"/><Relationship Id="rId119" Type="http://schemas.openxmlformats.org/officeDocument/2006/relationships/image" Target="../media/image119.jpeg"/><Relationship Id="rId44" Type="http://schemas.openxmlformats.org/officeDocument/2006/relationships/image" Target="../media/image44.jpeg"/><Relationship Id="rId65" Type="http://schemas.openxmlformats.org/officeDocument/2006/relationships/image" Target="../media/image65.jpeg"/><Relationship Id="rId86" Type="http://schemas.openxmlformats.org/officeDocument/2006/relationships/image" Target="../media/image86.jpeg"/><Relationship Id="rId130" Type="http://schemas.openxmlformats.org/officeDocument/2006/relationships/image" Target="../media/image130.jpeg"/><Relationship Id="rId151" Type="http://schemas.openxmlformats.org/officeDocument/2006/relationships/image" Target="../media/image151.jpeg"/><Relationship Id="rId172" Type="http://schemas.openxmlformats.org/officeDocument/2006/relationships/image" Target="../media/image172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120" Type="http://schemas.openxmlformats.org/officeDocument/2006/relationships/image" Target="../media/image120.jpeg"/><Relationship Id="rId125" Type="http://schemas.openxmlformats.org/officeDocument/2006/relationships/image" Target="../media/image125.jpeg"/><Relationship Id="rId141" Type="http://schemas.openxmlformats.org/officeDocument/2006/relationships/image" Target="../media/image141.png"/><Relationship Id="rId146" Type="http://schemas.openxmlformats.org/officeDocument/2006/relationships/image" Target="../media/image146.png"/><Relationship Id="rId167" Type="http://schemas.openxmlformats.org/officeDocument/2006/relationships/image" Target="../media/image167.jpeg"/><Relationship Id="rId188" Type="http://schemas.openxmlformats.org/officeDocument/2006/relationships/image" Target="../media/image188.pn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162" Type="http://schemas.openxmlformats.org/officeDocument/2006/relationships/image" Target="../media/image162.jpeg"/><Relationship Id="rId183" Type="http://schemas.openxmlformats.org/officeDocument/2006/relationships/image" Target="../media/image183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Relationship Id="rId131" Type="http://schemas.openxmlformats.org/officeDocument/2006/relationships/image" Target="../media/image131.png"/><Relationship Id="rId136" Type="http://schemas.openxmlformats.org/officeDocument/2006/relationships/image" Target="../media/image136.png"/><Relationship Id="rId157" Type="http://schemas.openxmlformats.org/officeDocument/2006/relationships/image" Target="../media/image157.jpeg"/><Relationship Id="rId178" Type="http://schemas.openxmlformats.org/officeDocument/2006/relationships/image" Target="../media/image178.pn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52" Type="http://schemas.openxmlformats.org/officeDocument/2006/relationships/image" Target="../media/image152.png"/><Relationship Id="rId173" Type="http://schemas.openxmlformats.org/officeDocument/2006/relationships/image" Target="../media/image173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Relationship Id="rId147" Type="http://schemas.openxmlformats.org/officeDocument/2006/relationships/image" Target="../media/image147.png"/><Relationship Id="rId168" Type="http://schemas.openxmlformats.org/officeDocument/2006/relationships/image" Target="../media/image168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42" Type="http://schemas.openxmlformats.org/officeDocument/2006/relationships/image" Target="../media/image142.png"/><Relationship Id="rId163" Type="http://schemas.openxmlformats.org/officeDocument/2006/relationships/image" Target="../media/image163.jpeg"/><Relationship Id="rId184" Type="http://schemas.openxmlformats.org/officeDocument/2006/relationships/image" Target="../media/image184.jpeg"/><Relationship Id="rId189" Type="http://schemas.openxmlformats.org/officeDocument/2006/relationships/image" Target="../media/image189.png"/><Relationship Id="rId3" Type="http://schemas.openxmlformats.org/officeDocument/2006/relationships/image" Target="../media/image3.jpeg"/><Relationship Id="rId25" Type="http://schemas.openxmlformats.org/officeDocument/2006/relationships/image" Target="../media/image25.jpeg"/><Relationship Id="rId46" Type="http://schemas.openxmlformats.org/officeDocument/2006/relationships/image" Target="../media/image46.jpeg"/><Relationship Id="rId67" Type="http://schemas.openxmlformats.org/officeDocument/2006/relationships/image" Target="../media/image67.jpeg"/><Relationship Id="rId116" Type="http://schemas.openxmlformats.org/officeDocument/2006/relationships/image" Target="../media/image116.jpeg"/><Relationship Id="rId137" Type="http://schemas.openxmlformats.org/officeDocument/2006/relationships/image" Target="../media/image137.png"/><Relationship Id="rId158" Type="http://schemas.openxmlformats.org/officeDocument/2006/relationships/image" Target="../media/image158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62" Type="http://schemas.openxmlformats.org/officeDocument/2006/relationships/image" Target="../media/image62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png"/><Relationship Id="rId153" Type="http://schemas.openxmlformats.org/officeDocument/2006/relationships/image" Target="../media/image153.jpeg"/><Relationship Id="rId174" Type="http://schemas.openxmlformats.org/officeDocument/2006/relationships/image" Target="../media/image174.jpeg"/><Relationship Id="rId179" Type="http://schemas.openxmlformats.org/officeDocument/2006/relationships/image" Target="../media/image179.jpeg"/><Relationship Id="rId15" Type="http://schemas.openxmlformats.org/officeDocument/2006/relationships/image" Target="../media/image15.jpeg"/><Relationship Id="rId36" Type="http://schemas.openxmlformats.org/officeDocument/2006/relationships/image" Target="../media/image36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27" Type="http://schemas.openxmlformats.org/officeDocument/2006/relationships/image" Target="../media/image12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52" Type="http://schemas.openxmlformats.org/officeDocument/2006/relationships/image" Target="../media/image52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43" Type="http://schemas.openxmlformats.org/officeDocument/2006/relationships/image" Target="../media/image143.png"/><Relationship Id="rId148" Type="http://schemas.openxmlformats.org/officeDocument/2006/relationships/image" Target="../media/image148.png"/><Relationship Id="rId164" Type="http://schemas.openxmlformats.org/officeDocument/2006/relationships/image" Target="../media/image164.jpeg"/><Relationship Id="rId169" Type="http://schemas.openxmlformats.org/officeDocument/2006/relationships/image" Target="../media/image169.jpeg"/><Relationship Id="rId185" Type="http://schemas.openxmlformats.org/officeDocument/2006/relationships/image" Target="../media/image18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80" Type="http://schemas.openxmlformats.org/officeDocument/2006/relationships/image" Target="../media/image180.jpeg"/><Relationship Id="rId26" Type="http://schemas.openxmlformats.org/officeDocument/2006/relationships/image" Target="../media/image26.jpeg"/><Relationship Id="rId47" Type="http://schemas.openxmlformats.org/officeDocument/2006/relationships/image" Target="../media/image47.jpeg"/><Relationship Id="rId68" Type="http://schemas.openxmlformats.org/officeDocument/2006/relationships/image" Target="../media/image68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png"/><Relationship Id="rId154" Type="http://schemas.openxmlformats.org/officeDocument/2006/relationships/image" Target="../media/image154.jpeg"/><Relationship Id="rId175" Type="http://schemas.openxmlformats.org/officeDocument/2006/relationships/image" Target="../media/image175.jpeg"/><Relationship Id="rId16" Type="http://schemas.openxmlformats.org/officeDocument/2006/relationships/image" Target="../media/image16.jpeg"/><Relationship Id="rId37" Type="http://schemas.openxmlformats.org/officeDocument/2006/relationships/image" Target="../media/image37.jpeg"/><Relationship Id="rId58" Type="http://schemas.openxmlformats.org/officeDocument/2006/relationships/image" Target="../media/image58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44" Type="http://schemas.openxmlformats.org/officeDocument/2006/relationships/image" Target="../media/image144.png"/><Relationship Id="rId90" Type="http://schemas.openxmlformats.org/officeDocument/2006/relationships/image" Target="../media/image90.jpeg"/><Relationship Id="rId165" Type="http://schemas.openxmlformats.org/officeDocument/2006/relationships/image" Target="../media/image165.jpeg"/><Relationship Id="rId186" Type="http://schemas.openxmlformats.org/officeDocument/2006/relationships/image" Target="../media/image186.png"/><Relationship Id="rId27" Type="http://schemas.openxmlformats.org/officeDocument/2006/relationships/image" Target="../media/image27.jpeg"/><Relationship Id="rId48" Type="http://schemas.openxmlformats.org/officeDocument/2006/relationships/image" Target="../media/image48.jpe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34" Type="http://schemas.openxmlformats.org/officeDocument/2006/relationships/image" Target="../media/image134.png"/><Relationship Id="rId80" Type="http://schemas.openxmlformats.org/officeDocument/2006/relationships/image" Target="../media/image80.jpeg"/><Relationship Id="rId155" Type="http://schemas.openxmlformats.org/officeDocument/2006/relationships/image" Target="../media/image155.jpeg"/><Relationship Id="rId176" Type="http://schemas.openxmlformats.org/officeDocument/2006/relationships/image" Target="../media/image176.jpeg"/><Relationship Id="rId17" Type="http://schemas.openxmlformats.org/officeDocument/2006/relationships/image" Target="../media/image17.jpeg"/><Relationship Id="rId38" Type="http://schemas.openxmlformats.org/officeDocument/2006/relationships/image" Target="../media/image38.jpeg"/><Relationship Id="rId59" Type="http://schemas.openxmlformats.org/officeDocument/2006/relationships/image" Target="../media/image59.jpeg"/><Relationship Id="rId103" Type="http://schemas.openxmlformats.org/officeDocument/2006/relationships/image" Target="../media/image103.jpeg"/><Relationship Id="rId124" Type="http://schemas.openxmlformats.org/officeDocument/2006/relationships/image" Target="../media/image124.jpeg"/><Relationship Id="rId70" Type="http://schemas.openxmlformats.org/officeDocument/2006/relationships/image" Target="../media/image70.jpeg"/><Relationship Id="rId91" Type="http://schemas.openxmlformats.org/officeDocument/2006/relationships/image" Target="../media/image91.jpeg"/><Relationship Id="rId145" Type="http://schemas.openxmlformats.org/officeDocument/2006/relationships/image" Target="../media/image145.png"/><Relationship Id="rId166" Type="http://schemas.openxmlformats.org/officeDocument/2006/relationships/image" Target="../media/image166.jpeg"/><Relationship Id="rId187" Type="http://schemas.openxmlformats.org/officeDocument/2006/relationships/image" Target="../media/image187.png"/><Relationship Id="rId1" Type="http://schemas.openxmlformats.org/officeDocument/2006/relationships/image" Target="../media/image1.jpeg"/><Relationship Id="rId28" Type="http://schemas.openxmlformats.org/officeDocument/2006/relationships/image" Target="../media/image28.jpeg"/><Relationship Id="rId49" Type="http://schemas.openxmlformats.org/officeDocument/2006/relationships/image" Target="../media/image49.jpeg"/><Relationship Id="rId114" Type="http://schemas.openxmlformats.org/officeDocument/2006/relationships/image" Target="../media/image114.jpeg"/><Relationship Id="rId60" Type="http://schemas.openxmlformats.org/officeDocument/2006/relationships/image" Target="../media/image60.jpeg"/><Relationship Id="rId81" Type="http://schemas.openxmlformats.org/officeDocument/2006/relationships/image" Target="../media/image81.jpeg"/><Relationship Id="rId135" Type="http://schemas.openxmlformats.org/officeDocument/2006/relationships/image" Target="../media/image135.png"/><Relationship Id="rId156" Type="http://schemas.openxmlformats.org/officeDocument/2006/relationships/image" Target="../media/image156.jpeg"/><Relationship Id="rId177" Type="http://schemas.openxmlformats.org/officeDocument/2006/relationships/image" Target="../media/image177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97.jpeg"/><Relationship Id="rId13" Type="http://schemas.openxmlformats.org/officeDocument/2006/relationships/image" Target="../media/image152.png"/><Relationship Id="rId3" Type="http://schemas.openxmlformats.org/officeDocument/2006/relationships/image" Target="../media/image192.jpeg"/><Relationship Id="rId7" Type="http://schemas.openxmlformats.org/officeDocument/2006/relationships/image" Target="../media/image196.jpeg"/><Relationship Id="rId12" Type="http://schemas.openxmlformats.org/officeDocument/2006/relationships/image" Target="../media/image201.jpeg"/><Relationship Id="rId2" Type="http://schemas.openxmlformats.org/officeDocument/2006/relationships/image" Target="../media/image191.jpeg"/><Relationship Id="rId1" Type="http://schemas.openxmlformats.org/officeDocument/2006/relationships/image" Target="../media/image190.jpeg"/><Relationship Id="rId6" Type="http://schemas.openxmlformats.org/officeDocument/2006/relationships/image" Target="../media/image195.jpeg"/><Relationship Id="rId11" Type="http://schemas.openxmlformats.org/officeDocument/2006/relationships/image" Target="../media/image200.jpeg"/><Relationship Id="rId5" Type="http://schemas.openxmlformats.org/officeDocument/2006/relationships/image" Target="../media/image194.jpeg"/><Relationship Id="rId10" Type="http://schemas.openxmlformats.org/officeDocument/2006/relationships/image" Target="../media/image199.jpeg"/><Relationship Id="rId4" Type="http://schemas.openxmlformats.org/officeDocument/2006/relationships/image" Target="../media/image193.jpeg"/><Relationship Id="rId9" Type="http://schemas.openxmlformats.org/officeDocument/2006/relationships/image" Target="../media/image198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4.jpeg"/><Relationship Id="rId2" Type="http://schemas.openxmlformats.org/officeDocument/2006/relationships/image" Target="../media/image203.jpeg"/><Relationship Id="rId1" Type="http://schemas.openxmlformats.org/officeDocument/2006/relationships/image" Target="../media/image202.jpeg"/><Relationship Id="rId5" Type="http://schemas.openxmlformats.org/officeDocument/2006/relationships/image" Target="../media/image152.png"/><Relationship Id="rId4" Type="http://schemas.openxmlformats.org/officeDocument/2006/relationships/image" Target="../media/image205.jpe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213.jpeg"/><Relationship Id="rId13" Type="http://schemas.openxmlformats.org/officeDocument/2006/relationships/image" Target="../media/image218.jpeg"/><Relationship Id="rId18" Type="http://schemas.openxmlformats.org/officeDocument/2006/relationships/image" Target="../media/image223.jpeg"/><Relationship Id="rId3" Type="http://schemas.openxmlformats.org/officeDocument/2006/relationships/image" Target="../media/image208.jpeg"/><Relationship Id="rId21" Type="http://schemas.openxmlformats.org/officeDocument/2006/relationships/image" Target="../media/image226.png"/><Relationship Id="rId7" Type="http://schemas.openxmlformats.org/officeDocument/2006/relationships/image" Target="../media/image212.jpeg"/><Relationship Id="rId12" Type="http://schemas.openxmlformats.org/officeDocument/2006/relationships/image" Target="../media/image217.png"/><Relationship Id="rId17" Type="http://schemas.openxmlformats.org/officeDocument/2006/relationships/image" Target="../media/image222.jpeg"/><Relationship Id="rId2" Type="http://schemas.openxmlformats.org/officeDocument/2006/relationships/image" Target="../media/image207.jpeg"/><Relationship Id="rId16" Type="http://schemas.openxmlformats.org/officeDocument/2006/relationships/image" Target="../media/image221.jpeg"/><Relationship Id="rId20" Type="http://schemas.openxmlformats.org/officeDocument/2006/relationships/image" Target="../media/image225.jpeg"/><Relationship Id="rId1" Type="http://schemas.openxmlformats.org/officeDocument/2006/relationships/image" Target="../media/image206.jpeg"/><Relationship Id="rId6" Type="http://schemas.openxmlformats.org/officeDocument/2006/relationships/image" Target="../media/image211.jpeg"/><Relationship Id="rId11" Type="http://schemas.openxmlformats.org/officeDocument/2006/relationships/image" Target="../media/image216.jpeg"/><Relationship Id="rId5" Type="http://schemas.openxmlformats.org/officeDocument/2006/relationships/image" Target="../media/image210.jpeg"/><Relationship Id="rId15" Type="http://schemas.openxmlformats.org/officeDocument/2006/relationships/image" Target="../media/image220.png"/><Relationship Id="rId10" Type="http://schemas.openxmlformats.org/officeDocument/2006/relationships/image" Target="../media/image215.jpeg"/><Relationship Id="rId19" Type="http://schemas.openxmlformats.org/officeDocument/2006/relationships/image" Target="../media/image224.jpeg"/><Relationship Id="rId4" Type="http://schemas.openxmlformats.org/officeDocument/2006/relationships/image" Target="../media/image209.jpeg"/><Relationship Id="rId9" Type="http://schemas.openxmlformats.org/officeDocument/2006/relationships/image" Target="../media/image214.jpeg"/><Relationship Id="rId14" Type="http://schemas.openxmlformats.org/officeDocument/2006/relationships/image" Target="../media/image219.jpeg"/><Relationship Id="rId22" Type="http://schemas.openxmlformats.org/officeDocument/2006/relationships/image" Target="../media/image15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29.png"/><Relationship Id="rId2" Type="http://schemas.openxmlformats.org/officeDocument/2006/relationships/image" Target="../media/image228.jpeg"/><Relationship Id="rId1" Type="http://schemas.openxmlformats.org/officeDocument/2006/relationships/image" Target="../media/image227.jpeg"/><Relationship Id="rId6" Type="http://schemas.openxmlformats.org/officeDocument/2006/relationships/image" Target="../media/image231.jpeg"/><Relationship Id="rId5" Type="http://schemas.openxmlformats.org/officeDocument/2006/relationships/image" Target="../media/image230.jpeg"/><Relationship Id="rId4" Type="http://schemas.openxmlformats.org/officeDocument/2006/relationships/image" Target="../media/image15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33.png"/><Relationship Id="rId2" Type="http://schemas.openxmlformats.org/officeDocument/2006/relationships/image" Target="../media/image232.jpeg"/><Relationship Id="rId1" Type="http://schemas.openxmlformats.org/officeDocument/2006/relationships/image" Target="../media/image15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13</xdr:row>
      <xdr:rowOff>323850</xdr:rowOff>
    </xdr:from>
    <xdr:to>
      <xdr:col>1</xdr:col>
      <xdr:colOff>1504950</xdr:colOff>
      <xdr:row>17</xdr:row>
      <xdr:rowOff>85725</xdr:rowOff>
    </xdr:to>
    <xdr:pic>
      <xdr:nvPicPr>
        <xdr:cNvPr id="143958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524250"/>
          <a:ext cx="143827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25</xdr:row>
      <xdr:rowOff>9525</xdr:rowOff>
    </xdr:from>
    <xdr:to>
      <xdr:col>1</xdr:col>
      <xdr:colOff>1531374</xdr:colOff>
      <xdr:row>27</xdr:row>
      <xdr:rowOff>371475</xdr:rowOff>
    </xdr:to>
    <xdr:pic>
      <xdr:nvPicPr>
        <xdr:cNvPr id="143959" name="Рисунок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924800"/>
          <a:ext cx="1493274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47626</xdr:colOff>
      <xdr:row>29</xdr:row>
      <xdr:rowOff>28575</xdr:rowOff>
    </xdr:from>
    <xdr:to>
      <xdr:col>1</xdr:col>
      <xdr:colOff>1533526</xdr:colOff>
      <xdr:row>31</xdr:row>
      <xdr:rowOff>368959</xdr:rowOff>
    </xdr:to>
    <xdr:pic>
      <xdr:nvPicPr>
        <xdr:cNvPr id="143960" name="Рисунок 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1" y="9439275"/>
          <a:ext cx="1485900" cy="1121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28576</xdr:colOff>
      <xdr:row>40</xdr:row>
      <xdr:rowOff>19051</xdr:rowOff>
    </xdr:from>
    <xdr:to>
      <xdr:col>1</xdr:col>
      <xdr:colOff>1533526</xdr:colOff>
      <xdr:row>43</xdr:row>
      <xdr:rowOff>271116</xdr:rowOff>
    </xdr:to>
    <xdr:pic>
      <xdr:nvPicPr>
        <xdr:cNvPr id="143961" name="Рисунок 19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1" y="12620626"/>
          <a:ext cx="1504950" cy="1137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72</xdr:row>
      <xdr:rowOff>200024</xdr:rowOff>
    </xdr:from>
    <xdr:to>
      <xdr:col>1</xdr:col>
      <xdr:colOff>1553657</xdr:colOff>
      <xdr:row>76</xdr:row>
      <xdr:rowOff>152399</xdr:rowOff>
    </xdr:to>
    <xdr:pic>
      <xdr:nvPicPr>
        <xdr:cNvPr id="143962" name="Рисунок 14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9775149"/>
          <a:ext cx="1534607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96</xdr:row>
      <xdr:rowOff>9526</xdr:rowOff>
    </xdr:from>
    <xdr:to>
      <xdr:col>1</xdr:col>
      <xdr:colOff>1562100</xdr:colOff>
      <xdr:row>96</xdr:row>
      <xdr:rowOff>1166814</xdr:rowOff>
    </xdr:to>
    <xdr:pic>
      <xdr:nvPicPr>
        <xdr:cNvPr id="143963" name="Рисунок 1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4538901"/>
          <a:ext cx="1543050" cy="11572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107</xdr:row>
      <xdr:rowOff>38100</xdr:rowOff>
    </xdr:from>
    <xdr:to>
      <xdr:col>1</xdr:col>
      <xdr:colOff>1533287</xdr:colOff>
      <xdr:row>107</xdr:row>
      <xdr:rowOff>1152525</xdr:rowOff>
    </xdr:to>
    <xdr:pic>
      <xdr:nvPicPr>
        <xdr:cNvPr id="143964" name="Рисунок 1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50777775"/>
          <a:ext cx="1495187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152</xdr:row>
      <xdr:rowOff>9525</xdr:rowOff>
    </xdr:from>
    <xdr:to>
      <xdr:col>1</xdr:col>
      <xdr:colOff>1571625</xdr:colOff>
      <xdr:row>153</xdr:row>
      <xdr:rowOff>581025</xdr:rowOff>
    </xdr:to>
    <xdr:pic>
      <xdr:nvPicPr>
        <xdr:cNvPr id="143965" name="Рисунок 2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3892450"/>
          <a:ext cx="15525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99</xdr:row>
      <xdr:rowOff>9525</xdr:rowOff>
    </xdr:from>
    <xdr:to>
      <xdr:col>1</xdr:col>
      <xdr:colOff>1571625</xdr:colOff>
      <xdr:row>101</xdr:row>
      <xdr:rowOff>381000</xdr:rowOff>
    </xdr:to>
    <xdr:pic>
      <xdr:nvPicPr>
        <xdr:cNvPr id="143966" name="Рисунок 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4938950"/>
          <a:ext cx="1552575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108</xdr:row>
      <xdr:rowOff>19050</xdr:rowOff>
    </xdr:from>
    <xdr:to>
      <xdr:col>1</xdr:col>
      <xdr:colOff>1571625</xdr:colOff>
      <xdr:row>109</xdr:row>
      <xdr:rowOff>581025</xdr:rowOff>
    </xdr:to>
    <xdr:pic>
      <xdr:nvPicPr>
        <xdr:cNvPr id="143967" name="Рисунок 16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691925"/>
          <a:ext cx="1552575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28576</xdr:colOff>
      <xdr:row>104</xdr:row>
      <xdr:rowOff>19050</xdr:rowOff>
    </xdr:from>
    <xdr:to>
      <xdr:col>1</xdr:col>
      <xdr:colOff>1552576</xdr:colOff>
      <xdr:row>106</xdr:row>
      <xdr:rowOff>378663</xdr:rowOff>
    </xdr:to>
    <xdr:pic>
      <xdr:nvPicPr>
        <xdr:cNvPr id="143968" name="Рисунок 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1" y="49587150"/>
          <a:ext cx="1524000" cy="11406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93</xdr:row>
      <xdr:rowOff>28575</xdr:rowOff>
    </xdr:from>
    <xdr:to>
      <xdr:col>1</xdr:col>
      <xdr:colOff>1543050</xdr:colOff>
      <xdr:row>94</xdr:row>
      <xdr:rowOff>561975</xdr:rowOff>
    </xdr:to>
    <xdr:pic>
      <xdr:nvPicPr>
        <xdr:cNvPr id="143969" name="Рисунок 2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3053000"/>
          <a:ext cx="1514475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38101</xdr:colOff>
      <xdr:row>87</xdr:row>
      <xdr:rowOff>38101</xdr:rowOff>
    </xdr:from>
    <xdr:to>
      <xdr:col>1</xdr:col>
      <xdr:colOff>1524001</xdr:colOff>
      <xdr:row>87</xdr:row>
      <xdr:rowOff>1136375</xdr:rowOff>
    </xdr:to>
    <xdr:pic>
      <xdr:nvPicPr>
        <xdr:cNvPr id="143970" name="Рисунок 1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6" y="38547676"/>
          <a:ext cx="1485900" cy="1098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</xdr:colOff>
      <xdr:row>155</xdr:row>
      <xdr:rowOff>19050</xdr:rowOff>
    </xdr:from>
    <xdr:to>
      <xdr:col>1</xdr:col>
      <xdr:colOff>1504950</xdr:colOff>
      <xdr:row>155</xdr:row>
      <xdr:rowOff>1152525</xdr:rowOff>
    </xdr:to>
    <xdr:pic>
      <xdr:nvPicPr>
        <xdr:cNvPr id="143971" name="Рисунок 1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78362175"/>
          <a:ext cx="140970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110</xdr:row>
      <xdr:rowOff>19050</xdr:rowOff>
    </xdr:from>
    <xdr:to>
      <xdr:col>1</xdr:col>
      <xdr:colOff>1571625</xdr:colOff>
      <xdr:row>111</xdr:row>
      <xdr:rowOff>581025</xdr:rowOff>
    </xdr:to>
    <xdr:pic>
      <xdr:nvPicPr>
        <xdr:cNvPr id="143972" name="Рисунок 1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873025"/>
          <a:ext cx="1552575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89</xdr:row>
      <xdr:rowOff>28575</xdr:rowOff>
    </xdr:from>
    <xdr:to>
      <xdr:col>1</xdr:col>
      <xdr:colOff>1552575</xdr:colOff>
      <xdr:row>89</xdr:row>
      <xdr:rowOff>1171575</xdr:rowOff>
    </xdr:to>
    <xdr:pic>
      <xdr:nvPicPr>
        <xdr:cNvPr id="143973" name="Рисунок 1"/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38100"/>
          <a:ext cx="153352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80</xdr:row>
      <xdr:rowOff>28575</xdr:rowOff>
    </xdr:from>
    <xdr:to>
      <xdr:col>1</xdr:col>
      <xdr:colOff>1524000</xdr:colOff>
      <xdr:row>82</xdr:row>
      <xdr:rowOff>352425</xdr:rowOff>
    </xdr:to>
    <xdr:pic>
      <xdr:nvPicPr>
        <xdr:cNvPr id="143974" name="Рисунок 1"/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4356675"/>
          <a:ext cx="14763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</xdr:colOff>
      <xdr:row>21</xdr:row>
      <xdr:rowOff>38100</xdr:rowOff>
    </xdr:from>
    <xdr:to>
      <xdr:col>1</xdr:col>
      <xdr:colOff>1514475</xdr:colOff>
      <xdr:row>23</xdr:row>
      <xdr:rowOff>342900</xdr:rowOff>
    </xdr:to>
    <xdr:pic>
      <xdr:nvPicPr>
        <xdr:cNvPr id="143975" name="Рисунок 1"/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6457950"/>
          <a:ext cx="14478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33</xdr:row>
      <xdr:rowOff>152400</xdr:rowOff>
    </xdr:from>
    <xdr:to>
      <xdr:col>1</xdr:col>
      <xdr:colOff>1552575</xdr:colOff>
      <xdr:row>38</xdr:row>
      <xdr:rowOff>142875</xdr:rowOff>
    </xdr:to>
    <xdr:pic>
      <xdr:nvPicPr>
        <xdr:cNvPr id="143976" name="Рисунок 1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1058525"/>
          <a:ext cx="153352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102</xdr:row>
      <xdr:rowOff>19050</xdr:rowOff>
    </xdr:from>
    <xdr:to>
      <xdr:col>1</xdr:col>
      <xdr:colOff>1558687</xdr:colOff>
      <xdr:row>103</xdr:row>
      <xdr:rowOff>561975</xdr:rowOff>
    </xdr:to>
    <xdr:pic>
      <xdr:nvPicPr>
        <xdr:cNvPr id="143977" name="Рисунок 2"/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8406050"/>
          <a:ext cx="1539637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45</xdr:row>
      <xdr:rowOff>19050</xdr:rowOff>
    </xdr:from>
    <xdr:to>
      <xdr:col>1</xdr:col>
      <xdr:colOff>1543050</xdr:colOff>
      <xdr:row>45</xdr:row>
      <xdr:rowOff>1152525</xdr:rowOff>
    </xdr:to>
    <xdr:pic>
      <xdr:nvPicPr>
        <xdr:cNvPr id="143978" name="Рисунок 1"/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5354300"/>
          <a:ext cx="153352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51</xdr:row>
      <xdr:rowOff>38100</xdr:rowOff>
    </xdr:from>
    <xdr:to>
      <xdr:col>1</xdr:col>
      <xdr:colOff>1552575</xdr:colOff>
      <xdr:row>52</xdr:row>
      <xdr:rowOff>0</xdr:rowOff>
    </xdr:to>
    <xdr:pic>
      <xdr:nvPicPr>
        <xdr:cNvPr id="143979" name="Рисунок 37"/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0916900"/>
          <a:ext cx="153352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50</xdr:row>
      <xdr:rowOff>47625</xdr:rowOff>
    </xdr:from>
    <xdr:to>
      <xdr:col>1</xdr:col>
      <xdr:colOff>1533525</xdr:colOff>
      <xdr:row>50</xdr:row>
      <xdr:rowOff>1143000</xdr:rowOff>
    </xdr:to>
    <xdr:pic>
      <xdr:nvPicPr>
        <xdr:cNvPr id="143980" name="Рисунок 39"/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9773900"/>
          <a:ext cx="14573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97</xdr:row>
      <xdr:rowOff>19050</xdr:rowOff>
    </xdr:from>
    <xdr:to>
      <xdr:col>1</xdr:col>
      <xdr:colOff>1562100</xdr:colOff>
      <xdr:row>97</xdr:row>
      <xdr:rowOff>1162050</xdr:rowOff>
    </xdr:to>
    <xdr:pic>
      <xdr:nvPicPr>
        <xdr:cNvPr id="143981" name="fancybox-img"/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3443525"/>
          <a:ext cx="15430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86</xdr:row>
      <xdr:rowOff>19050</xdr:rowOff>
    </xdr:from>
    <xdr:to>
      <xdr:col>1</xdr:col>
      <xdr:colOff>1546329</xdr:colOff>
      <xdr:row>86</xdr:row>
      <xdr:rowOff>1162050</xdr:rowOff>
    </xdr:to>
    <xdr:pic>
      <xdr:nvPicPr>
        <xdr:cNvPr id="143982" name="Рисунок 37"/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37347525"/>
          <a:ext cx="1517754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46</xdr:row>
      <xdr:rowOff>19050</xdr:rowOff>
    </xdr:from>
    <xdr:to>
      <xdr:col>1</xdr:col>
      <xdr:colOff>1543050</xdr:colOff>
      <xdr:row>46</xdr:row>
      <xdr:rowOff>1152525</xdr:rowOff>
    </xdr:to>
    <xdr:pic>
      <xdr:nvPicPr>
        <xdr:cNvPr id="143983" name="Рисунок 32"/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6535400"/>
          <a:ext cx="151447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47</xdr:row>
      <xdr:rowOff>152400</xdr:rowOff>
    </xdr:from>
    <xdr:to>
      <xdr:col>1</xdr:col>
      <xdr:colOff>1371600</xdr:colOff>
      <xdr:row>47</xdr:row>
      <xdr:rowOff>1028700</xdr:rowOff>
    </xdr:to>
    <xdr:pic>
      <xdr:nvPicPr>
        <xdr:cNvPr id="143984" name="Рисунок 35"/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7973675"/>
          <a:ext cx="11811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150</xdr:row>
      <xdr:rowOff>19050</xdr:rowOff>
    </xdr:from>
    <xdr:to>
      <xdr:col>1</xdr:col>
      <xdr:colOff>1552575</xdr:colOff>
      <xdr:row>150</xdr:row>
      <xdr:rowOff>1166842</xdr:rowOff>
    </xdr:to>
    <xdr:pic>
      <xdr:nvPicPr>
        <xdr:cNvPr id="143985" name="Рисунок 1"/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5352275"/>
          <a:ext cx="1533525" cy="1147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57151</xdr:colOff>
      <xdr:row>78</xdr:row>
      <xdr:rowOff>28575</xdr:rowOff>
    </xdr:from>
    <xdr:to>
      <xdr:col>1</xdr:col>
      <xdr:colOff>1543051</xdr:colOff>
      <xdr:row>78</xdr:row>
      <xdr:rowOff>1154536</xdr:rowOff>
    </xdr:to>
    <xdr:pic>
      <xdr:nvPicPr>
        <xdr:cNvPr id="143986" name="Рисунок 1"/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32851725"/>
          <a:ext cx="1485900" cy="11259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84</xdr:row>
      <xdr:rowOff>38099</xdr:rowOff>
    </xdr:from>
    <xdr:to>
      <xdr:col>1</xdr:col>
      <xdr:colOff>1544451</xdr:colOff>
      <xdr:row>84</xdr:row>
      <xdr:rowOff>1152524</xdr:rowOff>
    </xdr:to>
    <xdr:pic>
      <xdr:nvPicPr>
        <xdr:cNvPr id="143987" name="fancybox-img"/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5861624"/>
          <a:ext cx="1496826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53</xdr:row>
      <xdr:rowOff>28575</xdr:rowOff>
    </xdr:from>
    <xdr:to>
      <xdr:col>1</xdr:col>
      <xdr:colOff>1543050</xdr:colOff>
      <xdr:row>55</xdr:row>
      <xdr:rowOff>363440</xdr:rowOff>
    </xdr:to>
    <xdr:pic>
      <xdr:nvPicPr>
        <xdr:cNvPr id="143988" name="Рисунок 1"/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23221950"/>
          <a:ext cx="1504950" cy="111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56</xdr:row>
      <xdr:rowOff>19049</xdr:rowOff>
    </xdr:from>
    <xdr:to>
      <xdr:col>1</xdr:col>
      <xdr:colOff>1552835</xdr:colOff>
      <xdr:row>58</xdr:row>
      <xdr:rowOff>371474</xdr:rowOff>
    </xdr:to>
    <xdr:pic>
      <xdr:nvPicPr>
        <xdr:cNvPr id="143989" name="Рисунок 1"/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24383999"/>
          <a:ext cx="151473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59</xdr:row>
      <xdr:rowOff>19050</xdr:rowOff>
    </xdr:from>
    <xdr:to>
      <xdr:col>1</xdr:col>
      <xdr:colOff>1547304</xdr:colOff>
      <xdr:row>61</xdr:row>
      <xdr:rowOff>381000</xdr:rowOff>
    </xdr:to>
    <xdr:pic>
      <xdr:nvPicPr>
        <xdr:cNvPr id="143990" name="Рисунок 2"/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25555575"/>
          <a:ext cx="1509204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62</xdr:row>
      <xdr:rowOff>19050</xdr:rowOff>
    </xdr:from>
    <xdr:to>
      <xdr:col>1</xdr:col>
      <xdr:colOff>1562100</xdr:colOff>
      <xdr:row>64</xdr:row>
      <xdr:rowOff>379987</xdr:rowOff>
    </xdr:to>
    <xdr:pic>
      <xdr:nvPicPr>
        <xdr:cNvPr id="143991" name="Рисунок 3"/>
        <xdr:cNvPicPr>
          <a:picLocks noChangeAspect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6727150"/>
          <a:ext cx="1533525" cy="1141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65</xdr:row>
      <xdr:rowOff>38100</xdr:rowOff>
    </xdr:from>
    <xdr:to>
      <xdr:col>1</xdr:col>
      <xdr:colOff>1511300</xdr:colOff>
      <xdr:row>67</xdr:row>
      <xdr:rowOff>361950</xdr:rowOff>
    </xdr:to>
    <xdr:pic>
      <xdr:nvPicPr>
        <xdr:cNvPr id="143992" name="Рисунок 4"/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27917775"/>
          <a:ext cx="14732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68</xdr:row>
      <xdr:rowOff>19050</xdr:rowOff>
    </xdr:from>
    <xdr:to>
      <xdr:col>1</xdr:col>
      <xdr:colOff>1542588</xdr:colOff>
      <xdr:row>70</xdr:row>
      <xdr:rowOff>361950</xdr:rowOff>
    </xdr:to>
    <xdr:pic>
      <xdr:nvPicPr>
        <xdr:cNvPr id="143993" name="Рисунок 5"/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9070300"/>
          <a:ext cx="1494963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158</xdr:row>
      <xdr:rowOff>28575</xdr:rowOff>
    </xdr:from>
    <xdr:to>
      <xdr:col>1</xdr:col>
      <xdr:colOff>1524000</xdr:colOff>
      <xdr:row>160</xdr:row>
      <xdr:rowOff>361950</xdr:rowOff>
    </xdr:to>
    <xdr:pic>
      <xdr:nvPicPr>
        <xdr:cNvPr id="143994" name="Рисунок 1"/>
        <xdr:cNvPicPr>
          <a:picLocks noChangeAspect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57407175"/>
          <a:ext cx="148590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168</xdr:row>
      <xdr:rowOff>28575</xdr:rowOff>
    </xdr:from>
    <xdr:to>
      <xdr:col>1</xdr:col>
      <xdr:colOff>1485900</xdr:colOff>
      <xdr:row>169</xdr:row>
      <xdr:rowOff>561975</xdr:rowOff>
    </xdr:to>
    <xdr:pic>
      <xdr:nvPicPr>
        <xdr:cNvPr id="143995" name="Рисунок 1"/>
        <xdr:cNvPicPr>
          <a:picLocks noChangeAspect="1"/>
        </xdr:cNvPicPr>
      </xdr:nvPicPr>
      <xdr:blipFill rotWithShape="1"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29"/>
        <a:stretch/>
      </xdr:blipFill>
      <xdr:spPr bwMode="auto">
        <a:xfrm>
          <a:off x="104775" y="97335975"/>
          <a:ext cx="1409700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123826</xdr:colOff>
      <xdr:row>170</xdr:row>
      <xdr:rowOff>28576</xdr:rowOff>
    </xdr:from>
    <xdr:to>
      <xdr:col>1</xdr:col>
      <xdr:colOff>1478093</xdr:colOff>
      <xdr:row>171</xdr:row>
      <xdr:rowOff>561976</xdr:rowOff>
    </xdr:to>
    <xdr:pic>
      <xdr:nvPicPr>
        <xdr:cNvPr id="143996" name="Рисунок 2"/>
        <xdr:cNvPicPr>
          <a:picLocks noChangeAspect="1"/>
        </xdr:cNvPicPr>
      </xdr:nvPicPr>
      <xdr:blipFill rotWithShape="1"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259"/>
        <a:stretch/>
      </xdr:blipFill>
      <xdr:spPr bwMode="auto">
        <a:xfrm>
          <a:off x="152401" y="98517076"/>
          <a:ext cx="1354267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47624</xdr:colOff>
      <xdr:row>173</xdr:row>
      <xdr:rowOff>28574</xdr:rowOff>
    </xdr:from>
    <xdr:to>
      <xdr:col>1</xdr:col>
      <xdr:colOff>1533525</xdr:colOff>
      <xdr:row>175</xdr:row>
      <xdr:rowOff>355195</xdr:rowOff>
    </xdr:to>
    <xdr:pic>
      <xdr:nvPicPr>
        <xdr:cNvPr id="143997" name="Рисунок 3"/>
        <xdr:cNvPicPr>
          <a:picLocks noChangeAspect="1"/>
        </xdr:cNvPicPr>
      </xdr:nvPicPr>
      <xdr:blipFill rotWithShape="1"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495" t="17117" r="8486" b="9009"/>
        <a:stretch/>
      </xdr:blipFill>
      <xdr:spPr bwMode="auto">
        <a:xfrm>
          <a:off x="76199" y="100022024"/>
          <a:ext cx="1485901" cy="11076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114300</xdr:colOff>
      <xdr:row>177</xdr:row>
      <xdr:rowOff>28575</xdr:rowOff>
    </xdr:from>
    <xdr:to>
      <xdr:col>1</xdr:col>
      <xdr:colOff>1466850</xdr:colOff>
      <xdr:row>179</xdr:row>
      <xdr:rowOff>364848</xdr:rowOff>
    </xdr:to>
    <xdr:pic>
      <xdr:nvPicPr>
        <xdr:cNvPr id="143998" name="Рисунок 4"/>
        <xdr:cNvPicPr>
          <a:picLocks noChangeAspect="1"/>
        </xdr:cNvPicPr>
      </xdr:nvPicPr>
      <xdr:blipFill rotWithShape="1"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208" t="15125" r="14466" b="5047"/>
        <a:stretch/>
      </xdr:blipFill>
      <xdr:spPr bwMode="auto">
        <a:xfrm>
          <a:off x="142875" y="101517450"/>
          <a:ext cx="1352550" cy="111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28576</xdr:colOff>
      <xdr:row>180</xdr:row>
      <xdr:rowOff>104775</xdr:rowOff>
    </xdr:from>
    <xdr:to>
      <xdr:col>1</xdr:col>
      <xdr:colOff>1543050</xdr:colOff>
      <xdr:row>182</xdr:row>
      <xdr:rowOff>316823</xdr:rowOff>
    </xdr:to>
    <xdr:pic>
      <xdr:nvPicPr>
        <xdr:cNvPr id="143999" name="Рисунок 5"/>
        <xdr:cNvPicPr>
          <a:picLocks noChangeAspect="1"/>
        </xdr:cNvPicPr>
      </xdr:nvPicPr>
      <xdr:blipFill rotWithShape="1"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70" t="14754" r="12884" b="19672"/>
        <a:stretch/>
      </xdr:blipFill>
      <xdr:spPr bwMode="auto">
        <a:xfrm>
          <a:off x="57151" y="102765225"/>
          <a:ext cx="1514474" cy="993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133350</xdr:colOff>
      <xdr:row>218</xdr:row>
      <xdr:rowOff>28575</xdr:rowOff>
    </xdr:from>
    <xdr:to>
      <xdr:col>1</xdr:col>
      <xdr:colOff>1419225</xdr:colOff>
      <xdr:row>218</xdr:row>
      <xdr:rowOff>1147182</xdr:rowOff>
    </xdr:to>
    <xdr:pic>
      <xdr:nvPicPr>
        <xdr:cNvPr id="144000" name="Рисунок 2"/>
        <xdr:cNvPicPr>
          <a:picLocks noChangeAspect="1"/>
        </xdr:cNvPicPr>
      </xdr:nvPicPr>
      <xdr:blipFill rotWithShape="1"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3710"/>
        <a:stretch/>
      </xdr:blipFill>
      <xdr:spPr bwMode="auto">
        <a:xfrm>
          <a:off x="161925" y="141884400"/>
          <a:ext cx="1285875" cy="111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104774</xdr:colOff>
      <xdr:row>219</xdr:row>
      <xdr:rowOff>28575</xdr:rowOff>
    </xdr:from>
    <xdr:to>
      <xdr:col>1</xdr:col>
      <xdr:colOff>1437488</xdr:colOff>
      <xdr:row>219</xdr:row>
      <xdr:rowOff>1143000</xdr:rowOff>
    </xdr:to>
    <xdr:pic>
      <xdr:nvPicPr>
        <xdr:cNvPr id="144001" name="Рисунок 51"/>
        <xdr:cNvPicPr>
          <a:picLocks noChangeAspect="1"/>
        </xdr:cNvPicPr>
      </xdr:nvPicPr>
      <xdr:blipFill rotWithShape="1"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5652"/>
        <a:stretch/>
      </xdr:blipFill>
      <xdr:spPr bwMode="auto">
        <a:xfrm>
          <a:off x="133349" y="143065500"/>
          <a:ext cx="1332714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220</xdr:row>
      <xdr:rowOff>57150</xdr:rowOff>
    </xdr:from>
    <xdr:to>
      <xdr:col>1</xdr:col>
      <xdr:colOff>1563655</xdr:colOff>
      <xdr:row>220</xdr:row>
      <xdr:rowOff>1066800</xdr:rowOff>
    </xdr:to>
    <xdr:pic>
      <xdr:nvPicPr>
        <xdr:cNvPr id="144002" name="Рисунок 3"/>
        <xdr:cNvPicPr>
          <a:picLocks noChangeAspect="1"/>
        </xdr:cNvPicPr>
      </xdr:nvPicPr>
      <xdr:blipFill rotWithShape="1"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4035"/>
        <a:stretch/>
      </xdr:blipFill>
      <xdr:spPr bwMode="auto">
        <a:xfrm>
          <a:off x="57150" y="144275175"/>
          <a:ext cx="153508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221</xdr:row>
      <xdr:rowOff>66674</xdr:rowOff>
    </xdr:from>
    <xdr:to>
      <xdr:col>1</xdr:col>
      <xdr:colOff>1555069</xdr:colOff>
      <xdr:row>221</xdr:row>
      <xdr:rowOff>1076325</xdr:rowOff>
    </xdr:to>
    <xdr:pic>
      <xdr:nvPicPr>
        <xdr:cNvPr id="144003" name="Рисунок 4"/>
        <xdr:cNvPicPr>
          <a:picLocks noChangeAspect="1"/>
        </xdr:cNvPicPr>
      </xdr:nvPicPr>
      <xdr:blipFill rotWithShape="1"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619" b="15044"/>
        <a:stretch/>
      </xdr:blipFill>
      <xdr:spPr bwMode="auto">
        <a:xfrm>
          <a:off x="57150" y="145465799"/>
          <a:ext cx="1526494" cy="1009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223</xdr:row>
      <xdr:rowOff>28576</xdr:rowOff>
    </xdr:from>
    <xdr:to>
      <xdr:col>1</xdr:col>
      <xdr:colOff>1501352</xdr:colOff>
      <xdr:row>223</xdr:row>
      <xdr:rowOff>1143000</xdr:rowOff>
    </xdr:to>
    <xdr:pic>
      <xdr:nvPicPr>
        <xdr:cNvPr id="144004" name="Рисунок 55"/>
        <xdr:cNvPicPr>
          <a:picLocks noChangeAspect="1"/>
        </xdr:cNvPicPr>
      </xdr:nvPicPr>
      <xdr:blipFill rotWithShape="1"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1711"/>
        <a:stretch/>
      </xdr:blipFill>
      <xdr:spPr bwMode="auto">
        <a:xfrm>
          <a:off x="85725" y="147789901"/>
          <a:ext cx="1444202" cy="1114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133349</xdr:colOff>
      <xdr:row>222</xdr:row>
      <xdr:rowOff>38101</xdr:rowOff>
    </xdr:from>
    <xdr:to>
      <xdr:col>1</xdr:col>
      <xdr:colOff>1466850</xdr:colOff>
      <xdr:row>222</xdr:row>
      <xdr:rowOff>1145767</xdr:rowOff>
    </xdr:to>
    <xdr:pic>
      <xdr:nvPicPr>
        <xdr:cNvPr id="144005" name="Рисунок 6"/>
        <xdr:cNvPicPr>
          <a:picLocks noChangeAspect="1"/>
        </xdr:cNvPicPr>
      </xdr:nvPicPr>
      <xdr:blipFill rotWithShape="1"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649"/>
        <a:stretch/>
      </xdr:blipFill>
      <xdr:spPr bwMode="auto">
        <a:xfrm>
          <a:off x="161924" y="146618326"/>
          <a:ext cx="1333501" cy="1107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28574</xdr:colOff>
      <xdr:row>224</xdr:row>
      <xdr:rowOff>38099</xdr:rowOff>
    </xdr:from>
    <xdr:to>
      <xdr:col>1</xdr:col>
      <xdr:colOff>1543049</xdr:colOff>
      <xdr:row>224</xdr:row>
      <xdr:rowOff>1036774</xdr:rowOff>
    </xdr:to>
    <xdr:pic>
      <xdr:nvPicPr>
        <xdr:cNvPr id="144006" name="Рисунок 7"/>
        <xdr:cNvPicPr>
          <a:picLocks noChangeAspect="1"/>
        </xdr:cNvPicPr>
      </xdr:nvPicPr>
      <xdr:blipFill rotWithShape="1"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3333"/>
        <a:stretch/>
      </xdr:blipFill>
      <xdr:spPr bwMode="auto">
        <a:xfrm>
          <a:off x="57149" y="148980524"/>
          <a:ext cx="1514475" cy="99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247649</xdr:colOff>
      <xdr:row>225</xdr:row>
      <xdr:rowOff>28575</xdr:rowOff>
    </xdr:from>
    <xdr:to>
      <xdr:col>1</xdr:col>
      <xdr:colOff>1381124</xdr:colOff>
      <xdr:row>225</xdr:row>
      <xdr:rowOff>1138436</xdr:rowOff>
    </xdr:to>
    <xdr:pic>
      <xdr:nvPicPr>
        <xdr:cNvPr id="144007" name="Рисунок 8"/>
        <xdr:cNvPicPr>
          <a:picLocks noChangeAspect="1"/>
        </xdr:cNvPicPr>
      </xdr:nvPicPr>
      <xdr:blipFill rotWithShape="1"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5315"/>
        <a:stretch/>
      </xdr:blipFill>
      <xdr:spPr bwMode="auto">
        <a:xfrm>
          <a:off x="276224" y="150152100"/>
          <a:ext cx="1133475" cy="11098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226</xdr:row>
      <xdr:rowOff>28575</xdr:rowOff>
    </xdr:from>
    <xdr:to>
      <xdr:col>1</xdr:col>
      <xdr:colOff>1536700</xdr:colOff>
      <xdr:row>226</xdr:row>
      <xdr:rowOff>1152525</xdr:rowOff>
    </xdr:to>
    <xdr:pic>
      <xdr:nvPicPr>
        <xdr:cNvPr id="144008" name="Рисунок 9"/>
        <xdr:cNvPicPr>
          <a:picLocks noChangeAspect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51333200"/>
          <a:ext cx="1498600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</xdr:colOff>
      <xdr:row>227</xdr:row>
      <xdr:rowOff>47625</xdr:rowOff>
    </xdr:from>
    <xdr:to>
      <xdr:col>1</xdr:col>
      <xdr:colOff>1533525</xdr:colOff>
      <xdr:row>227</xdr:row>
      <xdr:rowOff>1123950</xdr:rowOff>
    </xdr:to>
    <xdr:pic>
      <xdr:nvPicPr>
        <xdr:cNvPr id="144009" name="Рисунок 11"/>
        <xdr:cNvPicPr>
          <a:picLocks noChangeAspect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52533350"/>
          <a:ext cx="144780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228</xdr:row>
      <xdr:rowOff>19050</xdr:rowOff>
    </xdr:from>
    <xdr:to>
      <xdr:col>1</xdr:col>
      <xdr:colOff>1543050</xdr:colOff>
      <xdr:row>228</xdr:row>
      <xdr:rowOff>1162050</xdr:rowOff>
    </xdr:to>
    <xdr:pic>
      <xdr:nvPicPr>
        <xdr:cNvPr id="144010" name="Рисунок 64"/>
        <xdr:cNvPicPr>
          <a:picLocks noChangeAspect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12937925"/>
          <a:ext cx="152400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276225</xdr:colOff>
      <xdr:row>161</xdr:row>
      <xdr:rowOff>114300</xdr:rowOff>
    </xdr:from>
    <xdr:to>
      <xdr:col>1</xdr:col>
      <xdr:colOff>1485900</xdr:colOff>
      <xdr:row>161</xdr:row>
      <xdr:rowOff>1018730</xdr:rowOff>
    </xdr:to>
    <xdr:pic>
      <xdr:nvPicPr>
        <xdr:cNvPr id="144011" name="Рисунок 5"/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90220800"/>
          <a:ext cx="1209675" cy="904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162</xdr:row>
      <xdr:rowOff>28575</xdr:rowOff>
    </xdr:from>
    <xdr:to>
      <xdr:col>1</xdr:col>
      <xdr:colOff>1504950</xdr:colOff>
      <xdr:row>162</xdr:row>
      <xdr:rowOff>1061022</xdr:rowOff>
    </xdr:to>
    <xdr:pic>
      <xdr:nvPicPr>
        <xdr:cNvPr id="144012" name="Рисунок 4"/>
        <xdr:cNvPicPr>
          <a:picLocks noChangeAspect="1"/>
        </xdr:cNvPicPr>
      </xdr:nvPicPr>
      <xdr:blipFill rotWithShape="1"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5277" b="19445"/>
        <a:stretch/>
      </xdr:blipFill>
      <xdr:spPr bwMode="auto">
        <a:xfrm>
          <a:off x="85725" y="91182825"/>
          <a:ext cx="1447800" cy="1032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163</xdr:row>
      <xdr:rowOff>19049</xdr:rowOff>
    </xdr:from>
    <xdr:to>
      <xdr:col>1</xdr:col>
      <xdr:colOff>1492251</xdr:colOff>
      <xdr:row>163</xdr:row>
      <xdr:rowOff>1162050</xdr:rowOff>
    </xdr:to>
    <xdr:pic>
      <xdr:nvPicPr>
        <xdr:cNvPr id="144013" name="Рисунок 3"/>
        <xdr:cNvPicPr>
          <a:picLocks noChangeAspect="1"/>
        </xdr:cNvPicPr>
      </xdr:nvPicPr>
      <xdr:blipFill rotWithShape="1"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739" t="19834" r="21739" b="20661"/>
        <a:stretch/>
      </xdr:blipFill>
      <xdr:spPr bwMode="auto">
        <a:xfrm>
          <a:off x="76200" y="92278199"/>
          <a:ext cx="1444626" cy="1143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114300</xdr:colOff>
      <xdr:row>164</xdr:row>
      <xdr:rowOff>38100</xdr:rowOff>
    </xdr:from>
    <xdr:to>
      <xdr:col>1</xdr:col>
      <xdr:colOff>1495425</xdr:colOff>
      <xdr:row>164</xdr:row>
      <xdr:rowOff>1117600</xdr:rowOff>
    </xdr:to>
    <xdr:pic>
      <xdr:nvPicPr>
        <xdr:cNvPr id="144014" name="Рисунок 2"/>
        <xdr:cNvPicPr>
          <a:picLocks noChangeAspect="1"/>
        </xdr:cNvPicPr>
      </xdr:nvPicPr>
      <xdr:blipFill rotWithShape="1"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43" t="22123" r="23841" b="17699"/>
        <a:stretch/>
      </xdr:blipFill>
      <xdr:spPr bwMode="auto">
        <a:xfrm>
          <a:off x="142875" y="93487875"/>
          <a:ext cx="1381125" cy="1079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47624</xdr:colOff>
      <xdr:row>165</xdr:row>
      <xdr:rowOff>47624</xdr:rowOff>
    </xdr:from>
    <xdr:to>
      <xdr:col>1</xdr:col>
      <xdr:colOff>1565546</xdr:colOff>
      <xdr:row>165</xdr:row>
      <xdr:rowOff>1162050</xdr:rowOff>
    </xdr:to>
    <xdr:pic>
      <xdr:nvPicPr>
        <xdr:cNvPr id="144015" name="Рисунок 6"/>
        <xdr:cNvPicPr>
          <a:picLocks noChangeAspect="1"/>
        </xdr:cNvPicPr>
      </xdr:nvPicPr>
      <xdr:blipFill rotWithShape="1"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61" t="35346" r="27778" b="14654"/>
        <a:stretch/>
      </xdr:blipFill>
      <xdr:spPr bwMode="auto">
        <a:xfrm>
          <a:off x="76199" y="94649924"/>
          <a:ext cx="1517922" cy="1114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166</xdr:row>
      <xdr:rowOff>38100</xdr:rowOff>
    </xdr:from>
    <xdr:to>
      <xdr:col>1</xdr:col>
      <xdr:colOff>1552575</xdr:colOff>
      <xdr:row>166</xdr:row>
      <xdr:rowOff>1138768</xdr:rowOff>
    </xdr:to>
    <xdr:pic>
      <xdr:nvPicPr>
        <xdr:cNvPr id="144016" name="Рисунок 1"/>
        <xdr:cNvPicPr>
          <a:picLocks noChangeAspect="1"/>
        </xdr:cNvPicPr>
      </xdr:nvPicPr>
      <xdr:blipFill rotWithShape="1"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000" t="20354" r="20000" b="22123"/>
        <a:stretch/>
      </xdr:blipFill>
      <xdr:spPr bwMode="auto">
        <a:xfrm>
          <a:off x="57150" y="95850075"/>
          <a:ext cx="1524000" cy="1100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200025</xdr:colOff>
      <xdr:row>188</xdr:row>
      <xdr:rowOff>28576</xdr:rowOff>
    </xdr:from>
    <xdr:to>
      <xdr:col>1</xdr:col>
      <xdr:colOff>1411273</xdr:colOff>
      <xdr:row>188</xdr:row>
      <xdr:rowOff>1152526</xdr:rowOff>
    </xdr:to>
    <xdr:pic>
      <xdr:nvPicPr>
        <xdr:cNvPr id="144017" name="Рисунок 1"/>
        <xdr:cNvPicPr>
          <a:picLocks noChangeAspect="1"/>
        </xdr:cNvPicPr>
      </xdr:nvPicPr>
      <xdr:blipFill rotWithShape="1"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978" t="4348" r="14991" b="6087"/>
        <a:stretch/>
      </xdr:blipFill>
      <xdr:spPr bwMode="auto">
        <a:xfrm>
          <a:off x="228600" y="107308651"/>
          <a:ext cx="1211248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189</xdr:row>
      <xdr:rowOff>38100</xdr:rowOff>
    </xdr:from>
    <xdr:to>
      <xdr:col>1</xdr:col>
      <xdr:colOff>1533525</xdr:colOff>
      <xdr:row>189</xdr:row>
      <xdr:rowOff>1152525</xdr:rowOff>
    </xdr:to>
    <xdr:pic>
      <xdr:nvPicPr>
        <xdr:cNvPr id="144018" name="Рисунок 2"/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08499275"/>
          <a:ext cx="148590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190</xdr:row>
      <xdr:rowOff>28575</xdr:rowOff>
    </xdr:from>
    <xdr:to>
      <xdr:col>1</xdr:col>
      <xdr:colOff>1544042</xdr:colOff>
      <xdr:row>190</xdr:row>
      <xdr:rowOff>1152525</xdr:rowOff>
    </xdr:to>
    <xdr:pic>
      <xdr:nvPicPr>
        <xdr:cNvPr id="144019" name="Рисунок 3"/>
        <xdr:cNvPicPr>
          <a:picLocks noChangeAspect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09670850"/>
          <a:ext cx="1486892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191</xdr:row>
      <xdr:rowOff>28575</xdr:rowOff>
    </xdr:from>
    <xdr:to>
      <xdr:col>1</xdr:col>
      <xdr:colOff>1533525</xdr:colOff>
      <xdr:row>191</xdr:row>
      <xdr:rowOff>1143000</xdr:rowOff>
    </xdr:to>
    <xdr:pic>
      <xdr:nvPicPr>
        <xdr:cNvPr id="144020" name="Рисунок 4"/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10851950"/>
          <a:ext cx="148590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192</xdr:row>
      <xdr:rowOff>28575</xdr:rowOff>
    </xdr:from>
    <xdr:to>
      <xdr:col>1</xdr:col>
      <xdr:colOff>1533306</xdr:colOff>
      <xdr:row>192</xdr:row>
      <xdr:rowOff>1152525</xdr:rowOff>
    </xdr:to>
    <xdr:pic>
      <xdr:nvPicPr>
        <xdr:cNvPr id="144021" name="Рисунок 5"/>
        <xdr:cNvPicPr>
          <a:picLocks noChangeAspect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12033050"/>
          <a:ext cx="1485681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38099</xdr:colOff>
      <xdr:row>193</xdr:row>
      <xdr:rowOff>28574</xdr:rowOff>
    </xdr:from>
    <xdr:to>
      <xdr:col>1</xdr:col>
      <xdr:colOff>1544672</xdr:colOff>
      <xdr:row>193</xdr:row>
      <xdr:rowOff>1152525</xdr:rowOff>
    </xdr:to>
    <xdr:pic>
      <xdr:nvPicPr>
        <xdr:cNvPr id="144022" name="Рисунок 1"/>
        <xdr:cNvPicPr>
          <a:picLocks noChangeAspect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4" y="113214149"/>
          <a:ext cx="1506573" cy="1123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133349</xdr:colOff>
      <xdr:row>194</xdr:row>
      <xdr:rowOff>104775</xdr:rowOff>
    </xdr:from>
    <xdr:to>
      <xdr:col>1</xdr:col>
      <xdr:colOff>1412420</xdr:colOff>
      <xdr:row>194</xdr:row>
      <xdr:rowOff>1057275</xdr:rowOff>
    </xdr:to>
    <xdr:pic>
      <xdr:nvPicPr>
        <xdr:cNvPr id="144023" name="Рисунок 2"/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4" y="114471450"/>
          <a:ext cx="1279071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57149</xdr:colOff>
      <xdr:row>195</xdr:row>
      <xdr:rowOff>28574</xdr:rowOff>
    </xdr:from>
    <xdr:to>
      <xdr:col>1</xdr:col>
      <xdr:colOff>1533524</xdr:colOff>
      <xdr:row>195</xdr:row>
      <xdr:rowOff>1135855</xdr:rowOff>
    </xdr:to>
    <xdr:pic>
      <xdr:nvPicPr>
        <xdr:cNvPr id="144024" name="Рисунок 3"/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4" y="115576349"/>
          <a:ext cx="1476375" cy="11072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57149</xdr:colOff>
      <xdr:row>196</xdr:row>
      <xdr:rowOff>28574</xdr:rowOff>
    </xdr:from>
    <xdr:to>
      <xdr:col>1</xdr:col>
      <xdr:colOff>1533524</xdr:colOff>
      <xdr:row>196</xdr:row>
      <xdr:rowOff>1142111</xdr:rowOff>
    </xdr:to>
    <xdr:pic>
      <xdr:nvPicPr>
        <xdr:cNvPr id="144025" name="Рисунок 4"/>
        <xdr:cNvPicPr>
          <a:picLocks noChangeAspect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4" y="116757449"/>
          <a:ext cx="1476375" cy="1113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197</xdr:row>
      <xdr:rowOff>28575</xdr:rowOff>
    </xdr:from>
    <xdr:to>
      <xdr:col>1</xdr:col>
      <xdr:colOff>1540772</xdr:colOff>
      <xdr:row>197</xdr:row>
      <xdr:rowOff>1152525</xdr:rowOff>
    </xdr:to>
    <xdr:pic>
      <xdr:nvPicPr>
        <xdr:cNvPr id="144026" name="Рисунок 5"/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17938550"/>
          <a:ext cx="1502672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198</xdr:row>
      <xdr:rowOff>28575</xdr:rowOff>
    </xdr:from>
    <xdr:to>
      <xdr:col>1</xdr:col>
      <xdr:colOff>1533525</xdr:colOff>
      <xdr:row>198</xdr:row>
      <xdr:rowOff>1143000</xdr:rowOff>
    </xdr:to>
    <xdr:pic>
      <xdr:nvPicPr>
        <xdr:cNvPr id="144027" name="Рисунок 6"/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19119650"/>
          <a:ext cx="148590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199</xdr:row>
      <xdr:rowOff>28574</xdr:rowOff>
    </xdr:from>
    <xdr:to>
      <xdr:col>1</xdr:col>
      <xdr:colOff>1550582</xdr:colOff>
      <xdr:row>199</xdr:row>
      <xdr:rowOff>1152525</xdr:rowOff>
    </xdr:to>
    <xdr:pic>
      <xdr:nvPicPr>
        <xdr:cNvPr id="144028" name="Рисунок 7"/>
        <xdr:cNvPicPr>
          <a:picLocks noChangeAspect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20300749"/>
          <a:ext cx="1502957" cy="1123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47624</xdr:colOff>
      <xdr:row>200</xdr:row>
      <xdr:rowOff>28574</xdr:rowOff>
    </xdr:from>
    <xdr:to>
      <xdr:col>1</xdr:col>
      <xdr:colOff>1543050</xdr:colOff>
      <xdr:row>200</xdr:row>
      <xdr:rowOff>1150143</xdr:rowOff>
    </xdr:to>
    <xdr:pic>
      <xdr:nvPicPr>
        <xdr:cNvPr id="144029" name="Рисунок 8"/>
        <xdr:cNvPicPr>
          <a:picLocks noChangeAspect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" y="121481849"/>
          <a:ext cx="1495426" cy="1121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201</xdr:row>
      <xdr:rowOff>19049</xdr:rowOff>
    </xdr:from>
    <xdr:to>
      <xdr:col>1</xdr:col>
      <xdr:colOff>1545641</xdr:colOff>
      <xdr:row>201</xdr:row>
      <xdr:rowOff>1104900</xdr:rowOff>
    </xdr:to>
    <xdr:pic>
      <xdr:nvPicPr>
        <xdr:cNvPr id="144030" name="Рисунок 9"/>
        <xdr:cNvPicPr>
          <a:picLocks noChangeAspect="1"/>
        </xdr:cNvPicPr>
      </xdr:nvPicPr>
      <xdr:blipFill rotWithShape="1"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11" r="5418"/>
        <a:stretch/>
      </xdr:blipFill>
      <xdr:spPr bwMode="auto">
        <a:xfrm>
          <a:off x="66675" y="122653424"/>
          <a:ext cx="1507541" cy="1085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202</xdr:row>
      <xdr:rowOff>152399</xdr:rowOff>
    </xdr:from>
    <xdr:to>
      <xdr:col>1</xdr:col>
      <xdr:colOff>1552469</xdr:colOff>
      <xdr:row>202</xdr:row>
      <xdr:rowOff>1028700</xdr:rowOff>
    </xdr:to>
    <xdr:pic>
      <xdr:nvPicPr>
        <xdr:cNvPr id="144031" name="Рисунок 10"/>
        <xdr:cNvPicPr>
          <a:picLocks noChangeAspect="1"/>
        </xdr:cNvPicPr>
      </xdr:nvPicPr>
      <xdr:blipFill rotWithShape="1"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744" b="13223"/>
        <a:stretch/>
      </xdr:blipFill>
      <xdr:spPr bwMode="auto">
        <a:xfrm>
          <a:off x="57150" y="123967874"/>
          <a:ext cx="1523894" cy="876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203</xdr:row>
      <xdr:rowOff>190500</xdr:rowOff>
    </xdr:from>
    <xdr:to>
      <xdr:col>1</xdr:col>
      <xdr:colOff>1552575</xdr:colOff>
      <xdr:row>203</xdr:row>
      <xdr:rowOff>977484</xdr:rowOff>
    </xdr:to>
    <xdr:pic>
      <xdr:nvPicPr>
        <xdr:cNvPr id="144032" name="Рисунок 11"/>
        <xdr:cNvPicPr>
          <a:picLocks noChangeAspect="1"/>
        </xdr:cNvPicPr>
      </xdr:nvPicPr>
      <xdr:blipFill rotWithShape="1"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187" b="17583"/>
        <a:stretch/>
      </xdr:blipFill>
      <xdr:spPr bwMode="auto">
        <a:xfrm>
          <a:off x="57150" y="125187075"/>
          <a:ext cx="1524000" cy="786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28574</xdr:colOff>
      <xdr:row>204</xdr:row>
      <xdr:rowOff>66675</xdr:rowOff>
    </xdr:from>
    <xdr:to>
      <xdr:col>1</xdr:col>
      <xdr:colOff>1547415</xdr:colOff>
      <xdr:row>204</xdr:row>
      <xdr:rowOff>952500</xdr:rowOff>
    </xdr:to>
    <xdr:pic>
      <xdr:nvPicPr>
        <xdr:cNvPr id="144033" name="Рисунок 12"/>
        <xdr:cNvPicPr>
          <a:picLocks noChangeAspect="1"/>
        </xdr:cNvPicPr>
      </xdr:nvPicPr>
      <xdr:blipFill rotWithShape="1"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2019"/>
        <a:stretch/>
      </xdr:blipFill>
      <xdr:spPr bwMode="auto">
        <a:xfrm>
          <a:off x="57149" y="126244350"/>
          <a:ext cx="1518841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205</xdr:row>
      <xdr:rowOff>28575</xdr:rowOff>
    </xdr:from>
    <xdr:to>
      <xdr:col>1</xdr:col>
      <xdr:colOff>1554988</xdr:colOff>
      <xdr:row>205</xdr:row>
      <xdr:rowOff>990600</xdr:rowOff>
    </xdr:to>
    <xdr:pic>
      <xdr:nvPicPr>
        <xdr:cNvPr id="144034" name="Рисунок 13"/>
        <xdr:cNvPicPr>
          <a:picLocks noChangeAspect="1"/>
        </xdr:cNvPicPr>
      </xdr:nvPicPr>
      <xdr:blipFill rotWithShape="1"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5730"/>
        <a:stretch/>
      </xdr:blipFill>
      <xdr:spPr bwMode="auto">
        <a:xfrm>
          <a:off x="57150" y="127387350"/>
          <a:ext cx="1526413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206</xdr:row>
      <xdr:rowOff>38100</xdr:rowOff>
    </xdr:from>
    <xdr:to>
      <xdr:col>1</xdr:col>
      <xdr:colOff>1537335</xdr:colOff>
      <xdr:row>206</xdr:row>
      <xdr:rowOff>895350</xdr:rowOff>
    </xdr:to>
    <xdr:pic>
      <xdr:nvPicPr>
        <xdr:cNvPr id="144035" name="Рисунок 14"/>
        <xdr:cNvPicPr>
          <a:picLocks noChangeAspect="1"/>
        </xdr:cNvPicPr>
      </xdr:nvPicPr>
      <xdr:blipFill rotWithShape="1"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4242"/>
        <a:stretch/>
      </xdr:blipFill>
      <xdr:spPr bwMode="auto">
        <a:xfrm>
          <a:off x="57150" y="128577975"/>
          <a:ext cx="150876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38099</xdr:colOff>
      <xdr:row>207</xdr:row>
      <xdr:rowOff>28574</xdr:rowOff>
    </xdr:from>
    <xdr:to>
      <xdr:col>1</xdr:col>
      <xdr:colOff>1531903</xdr:colOff>
      <xdr:row>207</xdr:row>
      <xdr:rowOff>1142999</xdr:rowOff>
    </xdr:to>
    <xdr:pic>
      <xdr:nvPicPr>
        <xdr:cNvPr id="144036" name="Рисунок 15"/>
        <xdr:cNvPicPr>
          <a:picLocks noChangeAspect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4" y="129749549"/>
          <a:ext cx="1493804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208</xdr:row>
      <xdr:rowOff>28575</xdr:rowOff>
    </xdr:from>
    <xdr:to>
      <xdr:col>1</xdr:col>
      <xdr:colOff>1544934</xdr:colOff>
      <xdr:row>208</xdr:row>
      <xdr:rowOff>1152525</xdr:rowOff>
    </xdr:to>
    <xdr:pic>
      <xdr:nvPicPr>
        <xdr:cNvPr id="144037" name="Рисунок 16"/>
        <xdr:cNvPicPr>
          <a:picLocks noChangeAspect="1"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30930650"/>
          <a:ext cx="1506834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209</xdr:row>
      <xdr:rowOff>28574</xdr:rowOff>
    </xdr:from>
    <xdr:to>
      <xdr:col>1</xdr:col>
      <xdr:colOff>1529785</xdr:colOff>
      <xdr:row>209</xdr:row>
      <xdr:rowOff>1143000</xdr:rowOff>
    </xdr:to>
    <xdr:pic>
      <xdr:nvPicPr>
        <xdr:cNvPr id="144038" name="Рисунок 17"/>
        <xdr:cNvPicPr>
          <a:picLocks noChangeAspect="1"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32111749"/>
          <a:ext cx="1472635" cy="1114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210</xdr:row>
      <xdr:rowOff>28575</xdr:rowOff>
    </xdr:from>
    <xdr:to>
      <xdr:col>1</xdr:col>
      <xdr:colOff>1543050</xdr:colOff>
      <xdr:row>210</xdr:row>
      <xdr:rowOff>1155891</xdr:rowOff>
    </xdr:to>
    <xdr:pic>
      <xdr:nvPicPr>
        <xdr:cNvPr id="144039" name="Рисунок 18"/>
        <xdr:cNvPicPr>
          <a:picLocks noChangeAspect="1"/>
        </xdr:cNvPicPr>
      </xdr:nvPicPr>
      <xdr:blipFill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33292850"/>
          <a:ext cx="1514475" cy="1127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211</xdr:row>
      <xdr:rowOff>114301</xdr:rowOff>
    </xdr:from>
    <xdr:to>
      <xdr:col>1</xdr:col>
      <xdr:colOff>1543050</xdr:colOff>
      <xdr:row>211</xdr:row>
      <xdr:rowOff>1066801</xdr:rowOff>
    </xdr:to>
    <xdr:pic>
      <xdr:nvPicPr>
        <xdr:cNvPr id="144040" name="Рисунок 19"/>
        <xdr:cNvPicPr>
          <a:picLocks noChangeAspect="1"/>
        </xdr:cNvPicPr>
      </xdr:nvPicPr>
      <xdr:blipFill rotWithShape="1"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5466"/>
        <a:stretch/>
      </xdr:blipFill>
      <xdr:spPr bwMode="auto">
        <a:xfrm>
          <a:off x="57150" y="134559676"/>
          <a:ext cx="151447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47624</xdr:colOff>
      <xdr:row>212</xdr:row>
      <xdr:rowOff>28575</xdr:rowOff>
    </xdr:from>
    <xdr:to>
      <xdr:col>1</xdr:col>
      <xdr:colOff>1529303</xdr:colOff>
      <xdr:row>212</xdr:row>
      <xdr:rowOff>1143000</xdr:rowOff>
    </xdr:to>
    <xdr:pic>
      <xdr:nvPicPr>
        <xdr:cNvPr id="144041" name="Рисунок 21"/>
        <xdr:cNvPicPr>
          <a:picLocks noChangeAspect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" y="135655050"/>
          <a:ext cx="1481679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180975</xdr:colOff>
      <xdr:row>213</xdr:row>
      <xdr:rowOff>28575</xdr:rowOff>
    </xdr:from>
    <xdr:to>
      <xdr:col>1</xdr:col>
      <xdr:colOff>1428751</xdr:colOff>
      <xdr:row>213</xdr:row>
      <xdr:rowOff>1154885</xdr:rowOff>
    </xdr:to>
    <xdr:pic>
      <xdr:nvPicPr>
        <xdr:cNvPr id="144042" name="Рисунок 22"/>
        <xdr:cNvPicPr>
          <a:picLocks noChangeAspect="1"/>
        </xdr:cNvPicPr>
      </xdr:nvPicPr>
      <xdr:blipFill rotWithShape="1"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938" t="7438" r="19876" b="8265"/>
        <a:stretch/>
      </xdr:blipFill>
      <xdr:spPr bwMode="auto">
        <a:xfrm>
          <a:off x="209550" y="136836150"/>
          <a:ext cx="1247776" cy="1126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47626</xdr:colOff>
      <xdr:row>214</xdr:row>
      <xdr:rowOff>19051</xdr:rowOff>
    </xdr:from>
    <xdr:to>
      <xdr:col>1</xdr:col>
      <xdr:colOff>1537088</xdr:colOff>
      <xdr:row>214</xdr:row>
      <xdr:rowOff>1143001</xdr:rowOff>
    </xdr:to>
    <xdr:pic>
      <xdr:nvPicPr>
        <xdr:cNvPr id="144043" name="Рисунок 1"/>
        <xdr:cNvPicPr>
          <a:picLocks noChangeAspect="1"/>
        </xdr:cNvPicPr>
      </xdr:nvPicPr>
      <xdr:blipFill>
        <a:blip xmlns:r="http://schemas.openxmlformats.org/officeDocument/2006/relationships" r:embed="rId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1" y="138007726"/>
          <a:ext cx="1489462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215</xdr:row>
      <xdr:rowOff>19051</xdr:rowOff>
    </xdr:from>
    <xdr:to>
      <xdr:col>1</xdr:col>
      <xdr:colOff>1539771</xdr:colOff>
      <xdr:row>215</xdr:row>
      <xdr:rowOff>1143001</xdr:rowOff>
    </xdr:to>
    <xdr:pic>
      <xdr:nvPicPr>
        <xdr:cNvPr id="144044" name="Рисунок 2"/>
        <xdr:cNvPicPr>
          <a:picLocks noChangeAspect="1"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39188826"/>
          <a:ext cx="1501671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216</xdr:row>
      <xdr:rowOff>38100</xdr:rowOff>
    </xdr:from>
    <xdr:to>
      <xdr:col>1</xdr:col>
      <xdr:colOff>1527045</xdr:colOff>
      <xdr:row>216</xdr:row>
      <xdr:rowOff>1152525</xdr:rowOff>
    </xdr:to>
    <xdr:pic>
      <xdr:nvPicPr>
        <xdr:cNvPr id="144045" name="Рисунок 3"/>
        <xdr:cNvPicPr>
          <a:picLocks noChangeAspect="1"/>
        </xdr:cNvPicPr>
      </xdr:nvPicPr>
      <xdr:blipFill>
        <a:blip xmlns:r="http://schemas.openxmlformats.org/officeDocument/2006/relationships" r:embed="rId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40388975"/>
          <a:ext cx="1488945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239</xdr:row>
      <xdr:rowOff>28576</xdr:rowOff>
    </xdr:from>
    <xdr:to>
      <xdr:col>1</xdr:col>
      <xdr:colOff>1542893</xdr:colOff>
      <xdr:row>239</xdr:row>
      <xdr:rowOff>1152526</xdr:rowOff>
    </xdr:to>
    <xdr:pic>
      <xdr:nvPicPr>
        <xdr:cNvPr id="144046" name="Рисунок 1"/>
        <xdr:cNvPicPr>
          <a:picLocks noChangeAspect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64049076"/>
          <a:ext cx="1504793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240</xdr:row>
      <xdr:rowOff>28575</xdr:rowOff>
    </xdr:from>
    <xdr:to>
      <xdr:col>1</xdr:col>
      <xdr:colOff>1533525</xdr:colOff>
      <xdr:row>240</xdr:row>
      <xdr:rowOff>1154759</xdr:rowOff>
    </xdr:to>
    <xdr:pic>
      <xdr:nvPicPr>
        <xdr:cNvPr id="144047" name="Рисунок 2"/>
        <xdr:cNvPicPr>
          <a:picLocks noChangeAspect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65230175"/>
          <a:ext cx="1495425" cy="11261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241</xdr:row>
      <xdr:rowOff>28576</xdr:rowOff>
    </xdr:from>
    <xdr:to>
      <xdr:col>1</xdr:col>
      <xdr:colOff>1527433</xdr:colOff>
      <xdr:row>241</xdr:row>
      <xdr:rowOff>1143000</xdr:rowOff>
    </xdr:to>
    <xdr:pic>
      <xdr:nvPicPr>
        <xdr:cNvPr id="144048" name="Рисунок 3"/>
        <xdr:cNvPicPr>
          <a:picLocks noChangeAspect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66411276"/>
          <a:ext cx="1479808" cy="1114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242</xdr:row>
      <xdr:rowOff>28576</xdr:rowOff>
    </xdr:from>
    <xdr:to>
      <xdr:col>1</xdr:col>
      <xdr:colOff>1542893</xdr:colOff>
      <xdr:row>242</xdr:row>
      <xdr:rowOff>1152526</xdr:rowOff>
    </xdr:to>
    <xdr:pic>
      <xdr:nvPicPr>
        <xdr:cNvPr id="144049" name="Рисунок 4"/>
        <xdr:cNvPicPr>
          <a:picLocks noChangeAspect="1"/>
        </xdr:cNvPicPr>
      </xdr:nvPicPr>
      <xdr:blipFill>
        <a:blip xmlns:r="http://schemas.openxmlformats.org/officeDocument/2006/relationships" r:embed="rId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67592376"/>
          <a:ext cx="1504793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243</xdr:row>
      <xdr:rowOff>28575</xdr:rowOff>
    </xdr:from>
    <xdr:to>
      <xdr:col>1</xdr:col>
      <xdr:colOff>1533525</xdr:colOff>
      <xdr:row>243</xdr:row>
      <xdr:rowOff>1154760</xdr:rowOff>
    </xdr:to>
    <xdr:pic>
      <xdr:nvPicPr>
        <xdr:cNvPr id="144050" name="Рисунок 5"/>
        <xdr:cNvPicPr>
          <a:picLocks noChangeAspect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68773475"/>
          <a:ext cx="1495425" cy="1126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248</xdr:row>
      <xdr:rowOff>28576</xdr:rowOff>
    </xdr:from>
    <xdr:to>
      <xdr:col>1</xdr:col>
      <xdr:colOff>1543050</xdr:colOff>
      <xdr:row>248</xdr:row>
      <xdr:rowOff>1159758</xdr:rowOff>
    </xdr:to>
    <xdr:pic>
      <xdr:nvPicPr>
        <xdr:cNvPr id="144051" name="Рисунок 1"/>
        <xdr:cNvPicPr>
          <a:picLocks noChangeAspect="1"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73821726"/>
          <a:ext cx="1514475" cy="1131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28576</xdr:colOff>
      <xdr:row>249</xdr:row>
      <xdr:rowOff>19050</xdr:rowOff>
    </xdr:from>
    <xdr:to>
      <xdr:col>1</xdr:col>
      <xdr:colOff>1552576</xdr:colOff>
      <xdr:row>249</xdr:row>
      <xdr:rowOff>1159713</xdr:rowOff>
    </xdr:to>
    <xdr:pic>
      <xdr:nvPicPr>
        <xdr:cNvPr id="144052" name="Рисунок 2"/>
        <xdr:cNvPicPr>
          <a:picLocks noChangeAspect="1"/>
        </xdr:cNvPicPr>
      </xdr:nvPicPr>
      <xdr:blipFill>
        <a:blip xmlns:r="http://schemas.openxmlformats.org/officeDocument/2006/relationships" r:embed="rId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1" y="174993300"/>
          <a:ext cx="1524000" cy="11406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28576</xdr:colOff>
      <xdr:row>250</xdr:row>
      <xdr:rowOff>19050</xdr:rowOff>
    </xdr:from>
    <xdr:to>
      <xdr:col>1</xdr:col>
      <xdr:colOff>1552576</xdr:colOff>
      <xdr:row>250</xdr:row>
      <xdr:rowOff>1159713</xdr:rowOff>
    </xdr:to>
    <xdr:pic>
      <xdr:nvPicPr>
        <xdr:cNvPr id="144053" name="Рисунок 3"/>
        <xdr:cNvPicPr>
          <a:picLocks noChangeAspect="1"/>
        </xdr:cNvPicPr>
      </xdr:nvPicPr>
      <xdr:blipFill>
        <a:blip xmlns:r="http://schemas.openxmlformats.org/officeDocument/2006/relationships" r:embed="rId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1" y="176174400"/>
          <a:ext cx="1524000" cy="11406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251</xdr:row>
      <xdr:rowOff>19050</xdr:rowOff>
    </xdr:from>
    <xdr:to>
      <xdr:col>1</xdr:col>
      <xdr:colOff>1543050</xdr:colOff>
      <xdr:row>251</xdr:row>
      <xdr:rowOff>1162050</xdr:rowOff>
    </xdr:to>
    <xdr:pic>
      <xdr:nvPicPr>
        <xdr:cNvPr id="144054" name="Рисунок 4"/>
        <xdr:cNvPicPr>
          <a:picLocks noChangeAspect="1"/>
        </xdr:cNvPicPr>
      </xdr:nvPicPr>
      <xdr:blipFill>
        <a:blip xmlns:r="http://schemas.openxmlformats.org/officeDocument/2006/relationships" r:embed="rId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36931400"/>
          <a:ext cx="152400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252</xdr:row>
      <xdr:rowOff>19050</xdr:rowOff>
    </xdr:from>
    <xdr:to>
      <xdr:col>1</xdr:col>
      <xdr:colOff>1555854</xdr:colOff>
      <xdr:row>252</xdr:row>
      <xdr:rowOff>1162050</xdr:rowOff>
    </xdr:to>
    <xdr:pic>
      <xdr:nvPicPr>
        <xdr:cNvPr id="144055" name="Рисунок 5"/>
        <xdr:cNvPicPr>
          <a:picLocks noChangeAspect="1"/>
        </xdr:cNvPicPr>
      </xdr:nvPicPr>
      <xdr:blipFill>
        <a:blip xmlns:r="http://schemas.openxmlformats.org/officeDocument/2006/relationships" r:embed="rId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78536600"/>
          <a:ext cx="1517754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253</xdr:row>
      <xdr:rowOff>19050</xdr:rowOff>
    </xdr:from>
    <xdr:to>
      <xdr:col>1</xdr:col>
      <xdr:colOff>1533525</xdr:colOff>
      <xdr:row>253</xdr:row>
      <xdr:rowOff>1159581</xdr:rowOff>
    </xdr:to>
    <xdr:pic>
      <xdr:nvPicPr>
        <xdr:cNvPr id="144056" name="Рисунок 6"/>
        <xdr:cNvPicPr>
          <a:picLocks noChangeAspect="1"/>
        </xdr:cNvPicPr>
      </xdr:nvPicPr>
      <xdr:blipFill>
        <a:blip xmlns:r="http://schemas.openxmlformats.org/officeDocument/2006/relationships" r:embed="rId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79717700"/>
          <a:ext cx="1514475" cy="1140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133350</xdr:colOff>
      <xdr:row>276</xdr:row>
      <xdr:rowOff>66675</xdr:rowOff>
    </xdr:from>
    <xdr:to>
      <xdr:col>1</xdr:col>
      <xdr:colOff>1501053</xdr:colOff>
      <xdr:row>276</xdr:row>
      <xdr:rowOff>1095375</xdr:rowOff>
    </xdr:to>
    <xdr:pic>
      <xdr:nvPicPr>
        <xdr:cNvPr id="144057" name="Рисунок 1"/>
        <xdr:cNvPicPr>
          <a:picLocks noChangeAspect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206073375"/>
          <a:ext cx="1367703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57149</xdr:colOff>
      <xdr:row>275</xdr:row>
      <xdr:rowOff>28574</xdr:rowOff>
    </xdr:from>
    <xdr:to>
      <xdr:col>1</xdr:col>
      <xdr:colOff>1533524</xdr:colOff>
      <xdr:row>275</xdr:row>
      <xdr:rowOff>1129599</xdr:rowOff>
    </xdr:to>
    <xdr:pic>
      <xdr:nvPicPr>
        <xdr:cNvPr id="144058" name="Рисунок 2"/>
        <xdr:cNvPicPr>
          <a:picLocks noChangeAspect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4" y="204854174"/>
          <a:ext cx="1476375" cy="110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19049</xdr:colOff>
      <xdr:row>277</xdr:row>
      <xdr:rowOff>304799</xdr:rowOff>
    </xdr:from>
    <xdr:to>
      <xdr:col>1</xdr:col>
      <xdr:colOff>1534766</xdr:colOff>
      <xdr:row>277</xdr:row>
      <xdr:rowOff>885825</xdr:rowOff>
    </xdr:to>
    <xdr:pic>
      <xdr:nvPicPr>
        <xdr:cNvPr id="144059" name="Рисунок 3"/>
        <xdr:cNvPicPr>
          <a:picLocks noChangeAspect="1"/>
        </xdr:cNvPicPr>
      </xdr:nvPicPr>
      <xdr:blipFill rotWithShape="1"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555" b="23333"/>
        <a:stretch/>
      </xdr:blipFill>
      <xdr:spPr bwMode="auto">
        <a:xfrm>
          <a:off x="47624" y="207492599"/>
          <a:ext cx="1515717" cy="581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114300</xdr:colOff>
      <xdr:row>278</xdr:row>
      <xdr:rowOff>47625</xdr:rowOff>
    </xdr:from>
    <xdr:to>
      <xdr:col>1</xdr:col>
      <xdr:colOff>1574800</xdr:colOff>
      <xdr:row>278</xdr:row>
      <xdr:rowOff>1143000</xdr:rowOff>
    </xdr:to>
    <xdr:pic>
      <xdr:nvPicPr>
        <xdr:cNvPr id="144060" name="Рисунок 4"/>
        <xdr:cNvPicPr>
          <a:picLocks noChangeAspect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208416525"/>
          <a:ext cx="14605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114300</xdr:colOff>
      <xdr:row>279</xdr:row>
      <xdr:rowOff>47625</xdr:rowOff>
    </xdr:from>
    <xdr:to>
      <xdr:col>1</xdr:col>
      <xdr:colOff>1545917</xdr:colOff>
      <xdr:row>279</xdr:row>
      <xdr:rowOff>1123950</xdr:rowOff>
    </xdr:to>
    <xdr:pic>
      <xdr:nvPicPr>
        <xdr:cNvPr id="144061" name="Рисунок 5"/>
        <xdr:cNvPicPr>
          <a:picLocks noChangeAspect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209597625"/>
          <a:ext cx="1431617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280</xdr:row>
      <xdr:rowOff>38099</xdr:rowOff>
    </xdr:from>
    <xdr:to>
      <xdr:col>1</xdr:col>
      <xdr:colOff>1532816</xdr:colOff>
      <xdr:row>280</xdr:row>
      <xdr:rowOff>1133474</xdr:rowOff>
    </xdr:to>
    <xdr:pic>
      <xdr:nvPicPr>
        <xdr:cNvPr id="144062" name="Рисунок 6"/>
        <xdr:cNvPicPr>
          <a:picLocks noChangeAspect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210769199"/>
          <a:ext cx="1456616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66674</xdr:colOff>
      <xdr:row>281</xdr:row>
      <xdr:rowOff>38099</xdr:rowOff>
    </xdr:from>
    <xdr:to>
      <xdr:col>1</xdr:col>
      <xdr:colOff>1537715</xdr:colOff>
      <xdr:row>281</xdr:row>
      <xdr:rowOff>1152524</xdr:rowOff>
    </xdr:to>
    <xdr:pic>
      <xdr:nvPicPr>
        <xdr:cNvPr id="144063" name="Рисунок 7"/>
        <xdr:cNvPicPr>
          <a:picLocks noChangeAspect="1"/>
        </xdr:cNvPicPr>
      </xdr:nvPicPr>
      <xdr:blipFill>
        <a:blip xmlns:r="http://schemas.openxmlformats.org/officeDocument/2006/relationships" r:embed="rId1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49" y="211950299"/>
          <a:ext cx="1471041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282</xdr:row>
      <xdr:rowOff>19050</xdr:rowOff>
    </xdr:from>
    <xdr:to>
      <xdr:col>1</xdr:col>
      <xdr:colOff>1543050</xdr:colOff>
      <xdr:row>282</xdr:row>
      <xdr:rowOff>1151092</xdr:rowOff>
    </xdr:to>
    <xdr:pic>
      <xdr:nvPicPr>
        <xdr:cNvPr id="144064" name="Рисунок 8"/>
        <xdr:cNvPicPr>
          <a:picLocks noChangeAspect="1"/>
        </xdr:cNvPicPr>
      </xdr:nvPicPr>
      <xdr:blipFill>
        <a:blip xmlns:r="http://schemas.openxmlformats.org/officeDocument/2006/relationships" r:embed="rId1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213112350"/>
          <a:ext cx="1504950" cy="1132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283</xdr:row>
      <xdr:rowOff>28575</xdr:rowOff>
    </xdr:from>
    <xdr:to>
      <xdr:col>1</xdr:col>
      <xdr:colOff>1543050</xdr:colOff>
      <xdr:row>283</xdr:row>
      <xdr:rowOff>1143001</xdr:rowOff>
    </xdr:to>
    <xdr:pic>
      <xdr:nvPicPr>
        <xdr:cNvPr id="144065" name="Рисунок 9"/>
        <xdr:cNvPicPr>
          <a:picLocks noChangeAspect="1"/>
        </xdr:cNvPicPr>
      </xdr:nvPicPr>
      <xdr:blipFill>
        <a:blip xmlns:r="http://schemas.openxmlformats.org/officeDocument/2006/relationships" r:embed="rId1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214302975"/>
          <a:ext cx="1485900" cy="1114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284</xdr:row>
      <xdr:rowOff>28574</xdr:rowOff>
    </xdr:from>
    <xdr:to>
      <xdr:col>1</xdr:col>
      <xdr:colOff>1545216</xdr:colOff>
      <xdr:row>284</xdr:row>
      <xdr:rowOff>1152525</xdr:rowOff>
    </xdr:to>
    <xdr:pic>
      <xdr:nvPicPr>
        <xdr:cNvPr id="144066" name="Рисунок 10"/>
        <xdr:cNvPicPr>
          <a:picLocks noChangeAspect="1"/>
        </xdr:cNvPicPr>
      </xdr:nvPicPr>
      <xdr:blipFill>
        <a:blip xmlns:r="http://schemas.openxmlformats.org/officeDocument/2006/relationships" r:embed="rId1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215484074"/>
          <a:ext cx="1507116" cy="1123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285</xdr:row>
      <xdr:rowOff>28574</xdr:rowOff>
    </xdr:from>
    <xdr:to>
      <xdr:col>1</xdr:col>
      <xdr:colOff>1533525</xdr:colOff>
      <xdr:row>285</xdr:row>
      <xdr:rowOff>1142999</xdr:rowOff>
    </xdr:to>
    <xdr:pic>
      <xdr:nvPicPr>
        <xdr:cNvPr id="144067" name="Рисунок 11"/>
        <xdr:cNvPicPr>
          <a:picLocks noChangeAspect="1"/>
        </xdr:cNvPicPr>
      </xdr:nvPicPr>
      <xdr:blipFill>
        <a:blip xmlns:r="http://schemas.openxmlformats.org/officeDocument/2006/relationships" r:embed="rId1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16665174"/>
          <a:ext cx="148590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</xdr:colOff>
      <xdr:row>286</xdr:row>
      <xdr:rowOff>38099</xdr:rowOff>
    </xdr:from>
    <xdr:to>
      <xdr:col>1</xdr:col>
      <xdr:colOff>1531144</xdr:colOff>
      <xdr:row>286</xdr:row>
      <xdr:rowOff>1133474</xdr:rowOff>
    </xdr:to>
    <xdr:pic>
      <xdr:nvPicPr>
        <xdr:cNvPr id="144068" name="Рисунок 12"/>
        <xdr:cNvPicPr>
          <a:picLocks noChangeAspect="1"/>
        </xdr:cNvPicPr>
      </xdr:nvPicPr>
      <xdr:blipFill>
        <a:blip xmlns:r="http://schemas.openxmlformats.org/officeDocument/2006/relationships" r:embed="rId1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17855799"/>
          <a:ext cx="1464469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293</xdr:row>
      <xdr:rowOff>219075</xdr:rowOff>
    </xdr:from>
    <xdr:to>
      <xdr:col>1</xdr:col>
      <xdr:colOff>1533525</xdr:colOff>
      <xdr:row>293</xdr:row>
      <xdr:rowOff>971550</xdr:rowOff>
    </xdr:to>
    <xdr:pic>
      <xdr:nvPicPr>
        <xdr:cNvPr id="144069" name="Рисунок 1"/>
        <xdr:cNvPicPr>
          <a:picLocks noChangeAspect="1"/>
        </xdr:cNvPicPr>
      </xdr:nvPicPr>
      <xdr:blipFill>
        <a:blip xmlns:r="http://schemas.openxmlformats.org/officeDocument/2006/relationships" r:embed="rId1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24589975"/>
          <a:ext cx="14859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294</xdr:row>
      <xdr:rowOff>85725</xdr:rowOff>
    </xdr:from>
    <xdr:to>
      <xdr:col>1</xdr:col>
      <xdr:colOff>1533525</xdr:colOff>
      <xdr:row>294</xdr:row>
      <xdr:rowOff>1071081</xdr:rowOff>
    </xdr:to>
    <xdr:pic>
      <xdr:nvPicPr>
        <xdr:cNvPr id="144070" name="Рисунок 3"/>
        <xdr:cNvPicPr>
          <a:picLocks noChangeAspect="1"/>
        </xdr:cNvPicPr>
      </xdr:nvPicPr>
      <xdr:blipFill rotWithShape="1">
        <a:blip xmlns:r="http://schemas.openxmlformats.org/officeDocument/2006/relationships" r:embed="rId1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430" r="10430"/>
        <a:stretch/>
      </xdr:blipFill>
      <xdr:spPr bwMode="auto">
        <a:xfrm>
          <a:off x="66675" y="225637725"/>
          <a:ext cx="1495425" cy="985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18</xdr:row>
      <xdr:rowOff>19050</xdr:rowOff>
    </xdr:from>
    <xdr:to>
      <xdr:col>1</xdr:col>
      <xdr:colOff>1524000</xdr:colOff>
      <xdr:row>19</xdr:row>
      <xdr:rowOff>571147</xdr:rowOff>
    </xdr:to>
    <xdr:pic>
      <xdr:nvPicPr>
        <xdr:cNvPr id="144071" name="Рисунок 1"/>
        <xdr:cNvPicPr>
          <a:picLocks noChangeAspect="1"/>
        </xdr:cNvPicPr>
      </xdr:nvPicPr>
      <xdr:blipFill>
        <a:blip xmlns:r="http://schemas.openxmlformats.org/officeDocument/2006/relationships" r:embed="rId1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33950"/>
          <a:ext cx="1504950" cy="1142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30285</xdr:colOff>
      <xdr:row>295</xdr:row>
      <xdr:rowOff>171450</xdr:rowOff>
    </xdr:from>
    <xdr:to>
      <xdr:col>1</xdr:col>
      <xdr:colOff>1543050</xdr:colOff>
      <xdr:row>295</xdr:row>
      <xdr:rowOff>895350</xdr:rowOff>
    </xdr:to>
    <xdr:pic>
      <xdr:nvPicPr>
        <xdr:cNvPr id="144072" name="Рисунок 1"/>
        <xdr:cNvPicPr>
          <a:picLocks noChangeAspect="1"/>
        </xdr:cNvPicPr>
      </xdr:nvPicPr>
      <xdr:blipFill>
        <a:blip xmlns:r="http://schemas.openxmlformats.org/officeDocument/2006/relationships" r:embed="rId1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60" y="226904550"/>
          <a:ext cx="151276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180975</xdr:colOff>
      <xdr:row>244</xdr:row>
      <xdr:rowOff>28575</xdr:rowOff>
    </xdr:from>
    <xdr:to>
      <xdr:col>1</xdr:col>
      <xdr:colOff>1390650</xdr:colOff>
      <xdr:row>244</xdr:row>
      <xdr:rowOff>1145198</xdr:rowOff>
    </xdr:to>
    <xdr:pic>
      <xdr:nvPicPr>
        <xdr:cNvPr id="144073" name="Рисунок 1"/>
        <xdr:cNvPicPr>
          <a:picLocks noChangeAspect="1"/>
        </xdr:cNvPicPr>
      </xdr:nvPicPr>
      <xdr:blipFill rotWithShape="1">
        <a:blip xmlns:r="http://schemas.openxmlformats.org/officeDocument/2006/relationships" r:embed="rId1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353" b="4413"/>
        <a:stretch/>
      </xdr:blipFill>
      <xdr:spPr bwMode="auto">
        <a:xfrm>
          <a:off x="209550" y="169954575"/>
          <a:ext cx="1209675" cy="11166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161926</xdr:colOff>
      <xdr:row>245</xdr:row>
      <xdr:rowOff>28576</xdr:rowOff>
    </xdr:from>
    <xdr:to>
      <xdr:col>1</xdr:col>
      <xdr:colOff>1381126</xdr:colOff>
      <xdr:row>245</xdr:row>
      <xdr:rowOff>1144014</xdr:rowOff>
    </xdr:to>
    <xdr:pic>
      <xdr:nvPicPr>
        <xdr:cNvPr id="144074" name="Рисунок 4"/>
        <xdr:cNvPicPr>
          <a:picLocks noChangeAspect="1"/>
        </xdr:cNvPicPr>
      </xdr:nvPicPr>
      <xdr:blipFill>
        <a:blip xmlns:r="http://schemas.openxmlformats.org/officeDocument/2006/relationships" r:embed="rId1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71135676"/>
          <a:ext cx="1219200" cy="1115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161925</xdr:colOff>
      <xdr:row>246</xdr:row>
      <xdr:rowOff>38100</xdr:rowOff>
    </xdr:from>
    <xdr:to>
      <xdr:col>1</xdr:col>
      <xdr:colOff>1419225</xdr:colOff>
      <xdr:row>246</xdr:row>
      <xdr:rowOff>1133475</xdr:rowOff>
    </xdr:to>
    <xdr:pic>
      <xdr:nvPicPr>
        <xdr:cNvPr id="144075" name="Рисунок 5"/>
        <xdr:cNvPicPr>
          <a:picLocks noChangeAspect="1"/>
        </xdr:cNvPicPr>
      </xdr:nvPicPr>
      <xdr:blipFill>
        <a:blip xmlns:r="http://schemas.openxmlformats.org/officeDocument/2006/relationships" r:embed="rId1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72326300"/>
          <a:ext cx="12573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47624</xdr:colOff>
      <xdr:row>288</xdr:row>
      <xdr:rowOff>38101</xdr:rowOff>
    </xdr:from>
    <xdr:to>
      <xdr:col>1</xdr:col>
      <xdr:colOff>1559591</xdr:colOff>
      <xdr:row>288</xdr:row>
      <xdr:rowOff>1143000</xdr:rowOff>
    </xdr:to>
    <xdr:pic>
      <xdr:nvPicPr>
        <xdr:cNvPr id="144076" name="Рисунок 6"/>
        <xdr:cNvPicPr>
          <a:picLocks noChangeAspect="1"/>
        </xdr:cNvPicPr>
      </xdr:nvPicPr>
      <xdr:blipFill>
        <a:blip xmlns:r="http://schemas.openxmlformats.org/officeDocument/2006/relationships" r:embed="rId1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" y="219360751"/>
          <a:ext cx="1511967" cy="1104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9526</xdr:colOff>
      <xdr:row>289</xdr:row>
      <xdr:rowOff>28575</xdr:rowOff>
    </xdr:from>
    <xdr:to>
      <xdr:col>1</xdr:col>
      <xdr:colOff>1571626</xdr:colOff>
      <xdr:row>289</xdr:row>
      <xdr:rowOff>1156106</xdr:rowOff>
    </xdr:to>
    <xdr:pic>
      <xdr:nvPicPr>
        <xdr:cNvPr id="144077" name="Рисунок 7"/>
        <xdr:cNvPicPr>
          <a:picLocks noChangeAspect="1"/>
        </xdr:cNvPicPr>
      </xdr:nvPicPr>
      <xdr:blipFill>
        <a:blip xmlns:r="http://schemas.openxmlformats.org/officeDocument/2006/relationships" r:embed="rId1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220532325"/>
          <a:ext cx="1562100" cy="1127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85724</xdr:colOff>
      <xdr:row>290</xdr:row>
      <xdr:rowOff>28574</xdr:rowOff>
    </xdr:from>
    <xdr:to>
      <xdr:col>1</xdr:col>
      <xdr:colOff>1523999</xdr:colOff>
      <xdr:row>290</xdr:row>
      <xdr:rowOff>1160331</xdr:rowOff>
    </xdr:to>
    <xdr:pic>
      <xdr:nvPicPr>
        <xdr:cNvPr id="144078" name="Рисунок 8"/>
        <xdr:cNvPicPr>
          <a:picLocks noChangeAspect="1"/>
        </xdr:cNvPicPr>
      </xdr:nvPicPr>
      <xdr:blipFill>
        <a:blip xmlns:r="http://schemas.openxmlformats.org/officeDocument/2006/relationships" r:embed="rId1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299" y="221713424"/>
          <a:ext cx="1438275" cy="1131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291</xdr:row>
      <xdr:rowOff>57150</xdr:rowOff>
    </xdr:from>
    <xdr:to>
      <xdr:col>1</xdr:col>
      <xdr:colOff>1551645</xdr:colOff>
      <xdr:row>291</xdr:row>
      <xdr:rowOff>1133476</xdr:rowOff>
    </xdr:to>
    <xdr:pic>
      <xdr:nvPicPr>
        <xdr:cNvPr id="144079" name="Рисунок 9"/>
        <xdr:cNvPicPr>
          <a:picLocks noChangeAspect="1"/>
        </xdr:cNvPicPr>
      </xdr:nvPicPr>
      <xdr:blipFill>
        <a:blip xmlns:r="http://schemas.openxmlformats.org/officeDocument/2006/relationships" r:embed="rId1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22923100"/>
          <a:ext cx="1532595" cy="1076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428625</xdr:colOff>
      <xdr:row>230</xdr:row>
      <xdr:rowOff>28575</xdr:rowOff>
    </xdr:from>
    <xdr:to>
      <xdr:col>1</xdr:col>
      <xdr:colOff>1390650</xdr:colOff>
      <xdr:row>230</xdr:row>
      <xdr:rowOff>1070769</xdr:rowOff>
    </xdr:to>
    <xdr:pic>
      <xdr:nvPicPr>
        <xdr:cNvPr id="144080" name="Рисунок 1"/>
        <xdr:cNvPicPr>
          <a:picLocks noChangeAspect="1"/>
        </xdr:cNvPicPr>
      </xdr:nvPicPr>
      <xdr:blipFill>
        <a:blip xmlns:r="http://schemas.openxmlformats.org/officeDocument/2006/relationships" r:embed="rId1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55200350"/>
          <a:ext cx="962025" cy="10421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200025</xdr:colOff>
      <xdr:row>231</xdr:row>
      <xdr:rowOff>9525</xdr:rowOff>
    </xdr:from>
    <xdr:to>
      <xdr:col>1</xdr:col>
      <xdr:colOff>1409700</xdr:colOff>
      <xdr:row>231</xdr:row>
      <xdr:rowOff>1152525</xdr:rowOff>
    </xdr:to>
    <xdr:pic>
      <xdr:nvPicPr>
        <xdr:cNvPr id="144081" name="Рисунок 2"/>
        <xdr:cNvPicPr>
          <a:picLocks noChangeAspect="1"/>
        </xdr:cNvPicPr>
      </xdr:nvPicPr>
      <xdr:blipFill>
        <a:blip xmlns:r="http://schemas.openxmlformats.org/officeDocument/2006/relationships" r:embed="rId1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15547775"/>
          <a:ext cx="1209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200025</xdr:colOff>
      <xdr:row>232</xdr:row>
      <xdr:rowOff>28575</xdr:rowOff>
    </xdr:from>
    <xdr:to>
      <xdr:col>1</xdr:col>
      <xdr:colOff>1476375</xdr:colOff>
      <xdr:row>232</xdr:row>
      <xdr:rowOff>1247775</xdr:rowOff>
    </xdr:to>
    <xdr:pic>
      <xdr:nvPicPr>
        <xdr:cNvPr id="144082" name="Рисунок 3"/>
        <xdr:cNvPicPr>
          <a:picLocks noChangeAspect="1"/>
        </xdr:cNvPicPr>
      </xdr:nvPicPr>
      <xdr:blipFill>
        <a:blip xmlns:r="http://schemas.openxmlformats.org/officeDocument/2006/relationships" r:embed="rId1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16738400"/>
          <a:ext cx="127635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19049</xdr:colOff>
      <xdr:row>233</xdr:row>
      <xdr:rowOff>28574</xdr:rowOff>
    </xdr:from>
    <xdr:to>
      <xdr:col>1</xdr:col>
      <xdr:colOff>1566874</xdr:colOff>
      <xdr:row>233</xdr:row>
      <xdr:rowOff>800100</xdr:rowOff>
    </xdr:to>
    <xdr:pic>
      <xdr:nvPicPr>
        <xdr:cNvPr id="144083" name="Рисунок 4"/>
        <xdr:cNvPicPr>
          <a:picLocks noChangeAspect="1"/>
        </xdr:cNvPicPr>
      </xdr:nvPicPr>
      <xdr:blipFill rotWithShape="1">
        <a:blip xmlns:r="http://schemas.openxmlformats.org/officeDocument/2006/relationships" r:embed="rId1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8866"/>
        <a:stretch/>
      </xdr:blipFill>
      <xdr:spPr bwMode="auto">
        <a:xfrm>
          <a:off x="47624" y="158753174"/>
          <a:ext cx="1547825" cy="771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180974</xdr:colOff>
      <xdr:row>234</xdr:row>
      <xdr:rowOff>28574</xdr:rowOff>
    </xdr:from>
    <xdr:to>
      <xdr:col>1</xdr:col>
      <xdr:colOff>1428750</xdr:colOff>
      <xdr:row>234</xdr:row>
      <xdr:rowOff>968075</xdr:rowOff>
    </xdr:to>
    <xdr:pic>
      <xdr:nvPicPr>
        <xdr:cNvPr id="144084" name="Рисунок 5"/>
        <xdr:cNvPicPr>
          <a:picLocks noChangeAspect="1"/>
        </xdr:cNvPicPr>
      </xdr:nvPicPr>
      <xdr:blipFill rotWithShape="1">
        <a:blip xmlns:r="http://schemas.openxmlformats.org/officeDocument/2006/relationships" r:embed="rId1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285" t="14000" r="20001" b="22000"/>
        <a:stretch/>
      </xdr:blipFill>
      <xdr:spPr bwMode="auto">
        <a:xfrm>
          <a:off x="209549" y="159781874"/>
          <a:ext cx="1247776" cy="939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200025</xdr:colOff>
      <xdr:row>235</xdr:row>
      <xdr:rowOff>47625</xdr:rowOff>
    </xdr:from>
    <xdr:to>
      <xdr:col>1</xdr:col>
      <xdr:colOff>1485900</xdr:colOff>
      <xdr:row>235</xdr:row>
      <xdr:rowOff>1123950</xdr:rowOff>
    </xdr:to>
    <xdr:pic>
      <xdr:nvPicPr>
        <xdr:cNvPr id="144085" name="Рисунок 6"/>
        <xdr:cNvPicPr>
          <a:picLocks noChangeAspect="1"/>
        </xdr:cNvPicPr>
      </xdr:nvPicPr>
      <xdr:blipFill>
        <a:blip xmlns:r="http://schemas.openxmlformats.org/officeDocument/2006/relationships" r:embed="rId1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0053100"/>
          <a:ext cx="128587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180975</xdr:colOff>
      <xdr:row>236</xdr:row>
      <xdr:rowOff>66675</xdr:rowOff>
    </xdr:from>
    <xdr:to>
      <xdr:col>1</xdr:col>
      <xdr:colOff>1238250</xdr:colOff>
      <xdr:row>236</xdr:row>
      <xdr:rowOff>885825</xdr:rowOff>
    </xdr:to>
    <xdr:pic>
      <xdr:nvPicPr>
        <xdr:cNvPr id="144086" name="Рисунок 7"/>
        <xdr:cNvPicPr>
          <a:picLocks noChangeAspect="1"/>
        </xdr:cNvPicPr>
      </xdr:nvPicPr>
      <xdr:blipFill>
        <a:blip xmlns:r="http://schemas.openxmlformats.org/officeDocument/2006/relationships" r:embed="rId1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21215150"/>
          <a:ext cx="10572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161925</xdr:colOff>
      <xdr:row>237</xdr:row>
      <xdr:rowOff>38100</xdr:rowOff>
    </xdr:from>
    <xdr:to>
      <xdr:col>1</xdr:col>
      <xdr:colOff>1314450</xdr:colOff>
      <xdr:row>237</xdr:row>
      <xdr:rowOff>857250</xdr:rowOff>
    </xdr:to>
    <xdr:pic>
      <xdr:nvPicPr>
        <xdr:cNvPr id="144087" name="Рисунок 8"/>
        <xdr:cNvPicPr>
          <a:picLocks noChangeAspect="1"/>
        </xdr:cNvPicPr>
      </xdr:nvPicPr>
      <xdr:blipFill>
        <a:blip xmlns:r="http://schemas.openxmlformats.org/officeDocument/2006/relationships" r:embed="rId1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2100975"/>
          <a:ext cx="11525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254</xdr:row>
      <xdr:rowOff>76200</xdr:rowOff>
    </xdr:from>
    <xdr:to>
      <xdr:col>1</xdr:col>
      <xdr:colOff>1571625</xdr:colOff>
      <xdr:row>254</xdr:row>
      <xdr:rowOff>1095375</xdr:rowOff>
    </xdr:to>
    <xdr:pic>
      <xdr:nvPicPr>
        <xdr:cNvPr id="144088" name="Рисунок 1"/>
        <xdr:cNvPicPr>
          <a:picLocks noChangeAspect="1"/>
        </xdr:cNvPicPr>
      </xdr:nvPicPr>
      <xdr:blipFill>
        <a:blip xmlns:r="http://schemas.openxmlformats.org/officeDocument/2006/relationships" r:embed="rId1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80955950"/>
          <a:ext cx="155257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255</xdr:row>
      <xdr:rowOff>19050</xdr:rowOff>
    </xdr:from>
    <xdr:to>
      <xdr:col>1</xdr:col>
      <xdr:colOff>1552575</xdr:colOff>
      <xdr:row>255</xdr:row>
      <xdr:rowOff>1171575</xdr:rowOff>
    </xdr:to>
    <xdr:pic>
      <xdr:nvPicPr>
        <xdr:cNvPr id="144089" name="Рисунок 2"/>
        <xdr:cNvPicPr>
          <a:picLocks noChangeAspect="1"/>
        </xdr:cNvPicPr>
      </xdr:nvPicPr>
      <xdr:blipFill>
        <a:blip xmlns:r="http://schemas.openxmlformats.org/officeDocument/2006/relationships" r:embed="rId1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41579600"/>
          <a:ext cx="1533525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256</xdr:row>
      <xdr:rowOff>28575</xdr:rowOff>
    </xdr:from>
    <xdr:to>
      <xdr:col>1</xdr:col>
      <xdr:colOff>1530246</xdr:colOff>
      <xdr:row>256</xdr:row>
      <xdr:rowOff>1152525</xdr:rowOff>
    </xdr:to>
    <xdr:pic>
      <xdr:nvPicPr>
        <xdr:cNvPr id="144090" name="Рисунок 3"/>
        <xdr:cNvPicPr>
          <a:picLocks noChangeAspect="1"/>
        </xdr:cNvPicPr>
      </xdr:nvPicPr>
      <xdr:blipFill>
        <a:blip xmlns:r="http://schemas.openxmlformats.org/officeDocument/2006/relationships" r:embed="rId1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83270525"/>
          <a:ext cx="1501671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257</xdr:row>
      <xdr:rowOff>19050</xdr:rowOff>
    </xdr:from>
    <xdr:to>
      <xdr:col>1</xdr:col>
      <xdr:colOff>1552575</xdr:colOff>
      <xdr:row>257</xdr:row>
      <xdr:rowOff>1171575</xdr:rowOff>
    </xdr:to>
    <xdr:pic>
      <xdr:nvPicPr>
        <xdr:cNvPr id="144091" name="Рисунок 4"/>
        <xdr:cNvPicPr>
          <a:picLocks noChangeAspect="1"/>
        </xdr:cNvPicPr>
      </xdr:nvPicPr>
      <xdr:blipFill>
        <a:blip xmlns:r="http://schemas.openxmlformats.org/officeDocument/2006/relationships" r:embed="rId1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43970375"/>
          <a:ext cx="1533525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258</xdr:row>
      <xdr:rowOff>9525</xdr:rowOff>
    </xdr:from>
    <xdr:to>
      <xdr:col>1</xdr:col>
      <xdr:colOff>1543050</xdr:colOff>
      <xdr:row>258</xdr:row>
      <xdr:rowOff>1152525</xdr:rowOff>
    </xdr:to>
    <xdr:pic>
      <xdr:nvPicPr>
        <xdr:cNvPr id="144092" name="Рисунок 5"/>
        <xdr:cNvPicPr>
          <a:picLocks noChangeAspect="1"/>
        </xdr:cNvPicPr>
      </xdr:nvPicPr>
      <xdr:blipFill>
        <a:blip xmlns:r="http://schemas.openxmlformats.org/officeDocument/2006/relationships" r:embed="rId1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45151475"/>
          <a:ext cx="152400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259</xdr:row>
      <xdr:rowOff>28575</xdr:rowOff>
    </xdr:from>
    <xdr:to>
      <xdr:col>1</xdr:col>
      <xdr:colOff>1543050</xdr:colOff>
      <xdr:row>259</xdr:row>
      <xdr:rowOff>1162108</xdr:rowOff>
    </xdr:to>
    <xdr:pic>
      <xdr:nvPicPr>
        <xdr:cNvPr id="144093" name="Рисунок 6"/>
        <xdr:cNvPicPr>
          <a:picLocks noChangeAspect="1"/>
        </xdr:cNvPicPr>
      </xdr:nvPicPr>
      <xdr:blipFill>
        <a:blip xmlns:r="http://schemas.openxmlformats.org/officeDocument/2006/relationships" r:embed="rId1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86813825"/>
          <a:ext cx="1514475" cy="1133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260</xdr:row>
      <xdr:rowOff>28575</xdr:rowOff>
    </xdr:from>
    <xdr:to>
      <xdr:col>1</xdr:col>
      <xdr:colOff>1530558</xdr:colOff>
      <xdr:row>260</xdr:row>
      <xdr:rowOff>1152525</xdr:rowOff>
    </xdr:to>
    <xdr:pic>
      <xdr:nvPicPr>
        <xdr:cNvPr id="144094" name="Рисунок 7"/>
        <xdr:cNvPicPr>
          <a:picLocks noChangeAspect="1"/>
        </xdr:cNvPicPr>
      </xdr:nvPicPr>
      <xdr:blipFill>
        <a:blip xmlns:r="http://schemas.openxmlformats.org/officeDocument/2006/relationships" r:embed="rId1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87994925"/>
          <a:ext cx="1492458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261</xdr:row>
      <xdr:rowOff>28575</xdr:rowOff>
    </xdr:from>
    <xdr:to>
      <xdr:col>1</xdr:col>
      <xdr:colOff>1555488</xdr:colOff>
      <xdr:row>261</xdr:row>
      <xdr:rowOff>1162050</xdr:rowOff>
    </xdr:to>
    <xdr:pic>
      <xdr:nvPicPr>
        <xdr:cNvPr id="144095" name="Рисунок 8"/>
        <xdr:cNvPicPr>
          <a:picLocks noChangeAspect="1"/>
        </xdr:cNvPicPr>
      </xdr:nvPicPr>
      <xdr:blipFill>
        <a:blip xmlns:r="http://schemas.openxmlformats.org/officeDocument/2006/relationships" r:embed="rId1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89176025"/>
          <a:ext cx="1526913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38101</xdr:colOff>
      <xdr:row>262</xdr:row>
      <xdr:rowOff>38100</xdr:rowOff>
    </xdr:from>
    <xdr:to>
      <xdr:col>1</xdr:col>
      <xdr:colOff>1504951</xdr:colOff>
      <xdr:row>262</xdr:row>
      <xdr:rowOff>1140515</xdr:rowOff>
    </xdr:to>
    <xdr:pic>
      <xdr:nvPicPr>
        <xdr:cNvPr id="144096" name="Рисунок 9"/>
        <xdr:cNvPicPr>
          <a:picLocks noChangeAspect="1"/>
        </xdr:cNvPicPr>
      </xdr:nvPicPr>
      <xdr:blipFill>
        <a:blip xmlns:r="http://schemas.openxmlformats.org/officeDocument/2006/relationships" r:embed="rId1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6" y="190366650"/>
          <a:ext cx="1466850" cy="1102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263</xdr:row>
      <xdr:rowOff>28575</xdr:rowOff>
    </xdr:from>
    <xdr:to>
      <xdr:col>1</xdr:col>
      <xdr:colOff>1533525</xdr:colOff>
      <xdr:row>263</xdr:row>
      <xdr:rowOff>1154759</xdr:rowOff>
    </xdr:to>
    <xdr:pic>
      <xdr:nvPicPr>
        <xdr:cNvPr id="144097" name="Рисунок 10"/>
        <xdr:cNvPicPr>
          <a:picLocks noChangeAspect="1"/>
        </xdr:cNvPicPr>
      </xdr:nvPicPr>
      <xdr:blipFill>
        <a:blip xmlns:r="http://schemas.openxmlformats.org/officeDocument/2006/relationships" r:embed="rId1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91538225"/>
          <a:ext cx="1495425" cy="11261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47626</xdr:colOff>
      <xdr:row>264</xdr:row>
      <xdr:rowOff>38100</xdr:rowOff>
    </xdr:from>
    <xdr:to>
      <xdr:col>1</xdr:col>
      <xdr:colOff>1533526</xdr:colOff>
      <xdr:row>264</xdr:row>
      <xdr:rowOff>1150246</xdr:rowOff>
    </xdr:to>
    <xdr:pic>
      <xdr:nvPicPr>
        <xdr:cNvPr id="144098" name="Рисунок 11"/>
        <xdr:cNvPicPr>
          <a:picLocks noChangeAspect="1"/>
        </xdr:cNvPicPr>
      </xdr:nvPicPr>
      <xdr:blipFill>
        <a:blip xmlns:r="http://schemas.openxmlformats.org/officeDocument/2006/relationships" r:embed="rId1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1" y="192728850"/>
          <a:ext cx="1485900" cy="11121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38101</xdr:colOff>
      <xdr:row>265</xdr:row>
      <xdr:rowOff>28575</xdr:rowOff>
    </xdr:from>
    <xdr:to>
      <xdr:col>1</xdr:col>
      <xdr:colOff>1543051</xdr:colOff>
      <xdr:row>265</xdr:row>
      <xdr:rowOff>1159624</xdr:rowOff>
    </xdr:to>
    <xdr:pic>
      <xdr:nvPicPr>
        <xdr:cNvPr id="144099" name="Рисунок 12"/>
        <xdr:cNvPicPr>
          <a:picLocks noChangeAspect="1"/>
        </xdr:cNvPicPr>
      </xdr:nvPicPr>
      <xdr:blipFill>
        <a:blip xmlns:r="http://schemas.openxmlformats.org/officeDocument/2006/relationships" r:embed="rId1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6" y="193900425"/>
          <a:ext cx="1504950" cy="1131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266</xdr:row>
      <xdr:rowOff>28575</xdr:rowOff>
    </xdr:from>
    <xdr:to>
      <xdr:col>1</xdr:col>
      <xdr:colOff>1543206</xdr:colOff>
      <xdr:row>266</xdr:row>
      <xdr:rowOff>1162050</xdr:rowOff>
    </xdr:to>
    <xdr:pic>
      <xdr:nvPicPr>
        <xdr:cNvPr id="144100" name="Рисунок 13"/>
        <xdr:cNvPicPr>
          <a:picLocks noChangeAspect="1"/>
        </xdr:cNvPicPr>
      </xdr:nvPicPr>
      <xdr:blipFill>
        <a:blip xmlns:r="http://schemas.openxmlformats.org/officeDocument/2006/relationships" r:embed="rId1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95081525"/>
          <a:ext cx="1505106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267</xdr:row>
      <xdr:rowOff>19050</xdr:rowOff>
    </xdr:from>
    <xdr:to>
      <xdr:col>1</xdr:col>
      <xdr:colOff>1543206</xdr:colOff>
      <xdr:row>267</xdr:row>
      <xdr:rowOff>1152525</xdr:rowOff>
    </xdr:to>
    <xdr:pic>
      <xdr:nvPicPr>
        <xdr:cNvPr id="144101" name="Рисунок 14"/>
        <xdr:cNvPicPr>
          <a:picLocks noChangeAspect="1"/>
        </xdr:cNvPicPr>
      </xdr:nvPicPr>
      <xdr:blipFill>
        <a:blip xmlns:r="http://schemas.openxmlformats.org/officeDocument/2006/relationships" r:embed="rId1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96253100"/>
          <a:ext cx="1505106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268</xdr:row>
      <xdr:rowOff>19050</xdr:rowOff>
    </xdr:from>
    <xdr:to>
      <xdr:col>1</xdr:col>
      <xdr:colOff>1543050</xdr:colOff>
      <xdr:row>268</xdr:row>
      <xdr:rowOff>1162050</xdr:rowOff>
    </xdr:to>
    <xdr:pic>
      <xdr:nvPicPr>
        <xdr:cNvPr id="144102" name="Рисунок 15"/>
        <xdr:cNvPicPr>
          <a:picLocks noChangeAspect="1"/>
        </xdr:cNvPicPr>
      </xdr:nvPicPr>
      <xdr:blipFill>
        <a:blip xmlns:r="http://schemas.openxmlformats.org/officeDocument/2006/relationships" r:embed="rId1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57133925"/>
          <a:ext cx="152400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269</xdr:row>
      <xdr:rowOff>19050</xdr:rowOff>
    </xdr:from>
    <xdr:to>
      <xdr:col>1</xdr:col>
      <xdr:colOff>1552575</xdr:colOff>
      <xdr:row>269</xdr:row>
      <xdr:rowOff>1166754</xdr:rowOff>
    </xdr:to>
    <xdr:pic>
      <xdr:nvPicPr>
        <xdr:cNvPr id="144103" name="Рисунок 16"/>
        <xdr:cNvPicPr>
          <a:picLocks noChangeAspect="1"/>
        </xdr:cNvPicPr>
      </xdr:nvPicPr>
      <xdr:blipFill>
        <a:blip xmlns:r="http://schemas.openxmlformats.org/officeDocument/2006/relationships" r:embed="rId1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98615300"/>
          <a:ext cx="1524000" cy="11477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270</xdr:row>
      <xdr:rowOff>19050</xdr:rowOff>
    </xdr:from>
    <xdr:to>
      <xdr:col>1</xdr:col>
      <xdr:colOff>1562100</xdr:colOff>
      <xdr:row>270</xdr:row>
      <xdr:rowOff>1173927</xdr:rowOff>
    </xdr:to>
    <xdr:pic>
      <xdr:nvPicPr>
        <xdr:cNvPr id="144104" name="Рисунок 17"/>
        <xdr:cNvPicPr>
          <a:picLocks noChangeAspect="1"/>
        </xdr:cNvPicPr>
      </xdr:nvPicPr>
      <xdr:blipFill>
        <a:blip xmlns:r="http://schemas.openxmlformats.org/officeDocument/2006/relationships" r:embed="rId1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99796400"/>
          <a:ext cx="1533525" cy="11548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38099</xdr:colOff>
      <xdr:row>271</xdr:row>
      <xdr:rowOff>28575</xdr:rowOff>
    </xdr:from>
    <xdr:to>
      <xdr:col>1</xdr:col>
      <xdr:colOff>1533524</xdr:colOff>
      <xdr:row>271</xdr:row>
      <xdr:rowOff>1154759</xdr:rowOff>
    </xdr:to>
    <xdr:pic>
      <xdr:nvPicPr>
        <xdr:cNvPr id="144105" name="Рисунок 18"/>
        <xdr:cNvPicPr>
          <a:picLocks noChangeAspect="1"/>
        </xdr:cNvPicPr>
      </xdr:nvPicPr>
      <xdr:blipFill>
        <a:blip xmlns:r="http://schemas.openxmlformats.org/officeDocument/2006/relationships" r:embed="rId1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4" y="200987025"/>
          <a:ext cx="1495425" cy="11261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272</xdr:row>
      <xdr:rowOff>19050</xdr:rowOff>
    </xdr:from>
    <xdr:to>
      <xdr:col>1</xdr:col>
      <xdr:colOff>1546329</xdr:colOff>
      <xdr:row>272</xdr:row>
      <xdr:rowOff>1162050</xdr:rowOff>
    </xdr:to>
    <xdr:pic>
      <xdr:nvPicPr>
        <xdr:cNvPr id="144106" name="Рисунок 19"/>
        <xdr:cNvPicPr>
          <a:picLocks noChangeAspect="1"/>
        </xdr:cNvPicPr>
      </xdr:nvPicPr>
      <xdr:blipFill>
        <a:blip xmlns:r="http://schemas.openxmlformats.org/officeDocument/2006/relationships" r:embed="rId1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02158600"/>
          <a:ext cx="1517754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273</xdr:row>
      <xdr:rowOff>19050</xdr:rowOff>
    </xdr:from>
    <xdr:to>
      <xdr:col>1</xdr:col>
      <xdr:colOff>1555698</xdr:colOff>
      <xdr:row>273</xdr:row>
      <xdr:rowOff>1162050</xdr:rowOff>
    </xdr:to>
    <xdr:pic>
      <xdr:nvPicPr>
        <xdr:cNvPr id="144107" name="Рисунок 20"/>
        <xdr:cNvPicPr>
          <a:picLocks noChangeAspect="1"/>
        </xdr:cNvPicPr>
      </xdr:nvPicPr>
      <xdr:blipFill>
        <a:blip xmlns:r="http://schemas.openxmlformats.org/officeDocument/2006/relationships" r:embed="rId1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03339700"/>
          <a:ext cx="1527123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91</xdr:row>
      <xdr:rowOff>28575</xdr:rowOff>
    </xdr:from>
    <xdr:to>
      <xdr:col>1</xdr:col>
      <xdr:colOff>1515904</xdr:colOff>
      <xdr:row>91</xdr:row>
      <xdr:rowOff>1133475</xdr:rowOff>
    </xdr:to>
    <xdr:pic>
      <xdr:nvPicPr>
        <xdr:cNvPr id="144108" name="Рисунок 1"/>
        <xdr:cNvPicPr>
          <a:picLocks noChangeAspect="1"/>
        </xdr:cNvPicPr>
      </xdr:nvPicPr>
      <xdr:blipFill>
        <a:blip xmlns:r="http://schemas.openxmlformats.org/officeDocument/2006/relationships" r:embed="rId1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1548050"/>
          <a:ext cx="1477804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1</xdr:row>
      <xdr:rowOff>66675</xdr:rowOff>
    </xdr:from>
    <xdr:to>
      <xdr:col>2</xdr:col>
      <xdr:colOff>1990725</xdr:colOff>
      <xdr:row>5</xdr:row>
      <xdr:rowOff>142875</xdr:rowOff>
    </xdr:to>
    <xdr:pic>
      <xdr:nvPicPr>
        <xdr:cNvPr id="144109" name="Рисунок 1"/>
        <xdr:cNvPicPr>
          <a:picLocks noChangeAspect="1"/>
        </xdr:cNvPicPr>
      </xdr:nvPicPr>
      <xdr:blipFill>
        <a:blip xmlns:r="http://schemas.openxmlformats.org/officeDocument/2006/relationships" r:embed="rId1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95250"/>
          <a:ext cx="34956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38099</xdr:colOff>
      <xdr:row>48</xdr:row>
      <xdr:rowOff>85725</xdr:rowOff>
    </xdr:from>
    <xdr:to>
      <xdr:col>1</xdr:col>
      <xdr:colOff>1551516</xdr:colOff>
      <xdr:row>48</xdr:row>
      <xdr:rowOff>1076325</xdr:rowOff>
    </xdr:to>
    <xdr:pic>
      <xdr:nvPicPr>
        <xdr:cNvPr id="155" name="Рисунок 7"/>
        <xdr:cNvPicPr>
          <a:picLocks noChangeAspect="1"/>
        </xdr:cNvPicPr>
      </xdr:nvPicPr>
      <xdr:blipFill rotWithShape="1">
        <a:blip xmlns:r="http://schemas.openxmlformats.org/officeDocument/2006/relationships" r:embed="rId1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852" t="16037" r="4888" b="16037"/>
        <a:stretch/>
      </xdr:blipFill>
      <xdr:spPr bwMode="auto">
        <a:xfrm>
          <a:off x="66674" y="19088100"/>
          <a:ext cx="1513417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</xdr:colOff>
      <xdr:row>142</xdr:row>
      <xdr:rowOff>47625</xdr:rowOff>
    </xdr:from>
    <xdr:to>
      <xdr:col>1</xdr:col>
      <xdr:colOff>1476375</xdr:colOff>
      <xdr:row>142</xdr:row>
      <xdr:rowOff>1122045</xdr:rowOff>
    </xdr:to>
    <xdr:pic>
      <xdr:nvPicPr>
        <xdr:cNvPr id="174" name="Рисунок 2"/>
        <xdr:cNvPicPr>
          <a:picLocks noChangeAspect="1"/>
        </xdr:cNvPicPr>
      </xdr:nvPicPr>
      <xdr:blipFill>
        <a:blip xmlns:r="http://schemas.openxmlformats.org/officeDocument/2006/relationships" r:embed="rId1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75380850"/>
          <a:ext cx="1371600" cy="1074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114300</xdr:colOff>
      <xdr:row>143</xdr:row>
      <xdr:rowOff>104773</xdr:rowOff>
    </xdr:from>
    <xdr:to>
      <xdr:col>1</xdr:col>
      <xdr:colOff>1479637</xdr:colOff>
      <xdr:row>143</xdr:row>
      <xdr:rowOff>1019174</xdr:rowOff>
    </xdr:to>
    <xdr:pic>
      <xdr:nvPicPr>
        <xdr:cNvPr id="175" name="Рисунок 1"/>
        <xdr:cNvPicPr>
          <a:picLocks noChangeAspect="1"/>
        </xdr:cNvPicPr>
      </xdr:nvPicPr>
      <xdr:blipFill rotWithShape="1">
        <a:blip xmlns:r="http://schemas.openxmlformats.org/officeDocument/2006/relationships" r:embed="rId1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097" t="21591" r="13356"/>
        <a:stretch/>
      </xdr:blipFill>
      <xdr:spPr bwMode="auto">
        <a:xfrm>
          <a:off x="142875" y="76619098"/>
          <a:ext cx="1365337" cy="914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144</xdr:row>
      <xdr:rowOff>38100</xdr:rowOff>
    </xdr:from>
    <xdr:to>
      <xdr:col>1</xdr:col>
      <xdr:colOff>1533525</xdr:colOff>
      <xdr:row>144</xdr:row>
      <xdr:rowOff>1037481</xdr:rowOff>
    </xdr:to>
    <xdr:pic>
      <xdr:nvPicPr>
        <xdr:cNvPr id="188" name="Рисунок 3"/>
        <xdr:cNvPicPr>
          <a:picLocks noChangeAspect="1"/>
        </xdr:cNvPicPr>
      </xdr:nvPicPr>
      <xdr:blipFill>
        <a:blip xmlns:r="http://schemas.openxmlformats.org/officeDocument/2006/relationships" r:embed="rId1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77733525"/>
          <a:ext cx="1504950" cy="999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114299</xdr:colOff>
      <xdr:row>145</xdr:row>
      <xdr:rowOff>142874</xdr:rowOff>
    </xdr:from>
    <xdr:to>
      <xdr:col>1</xdr:col>
      <xdr:colOff>1462452</xdr:colOff>
      <xdr:row>145</xdr:row>
      <xdr:rowOff>1057275</xdr:rowOff>
    </xdr:to>
    <xdr:pic>
      <xdr:nvPicPr>
        <xdr:cNvPr id="189" name="Рисунок 4"/>
        <xdr:cNvPicPr>
          <a:picLocks noChangeAspect="1"/>
        </xdr:cNvPicPr>
      </xdr:nvPicPr>
      <xdr:blipFill rotWithShape="1">
        <a:blip xmlns:r="http://schemas.openxmlformats.org/officeDocument/2006/relationships" r:embed="rId1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030" t="10577" r="10469" b="14423"/>
        <a:stretch/>
      </xdr:blipFill>
      <xdr:spPr bwMode="auto">
        <a:xfrm>
          <a:off x="142874" y="79019399"/>
          <a:ext cx="1348153" cy="914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247649</xdr:colOff>
      <xdr:row>146</xdr:row>
      <xdr:rowOff>133350</xdr:rowOff>
    </xdr:from>
    <xdr:to>
      <xdr:col>1</xdr:col>
      <xdr:colOff>1485901</xdr:colOff>
      <xdr:row>146</xdr:row>
      <xdr:rowOff>975871</xdr:rowOff>
    </xdr:to>
    <xdr:pic>
      <xdr:nvPicPr>
        <xdr:cNvPr id="190" name="Рисунок 6"/>
        <xdr:cNvPicPr>
          <a:picLocks noChangeAspect="1"/>
        </xdr:cNvPicPr>
      </xdr:nvPicPr>
      <xdr:blipFill rotWithShape="1">
        <a:blip xmlns:r="http://schemas.openxmlformats.org/officeDocument/2006/relationships" r:embed="rId1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717" t="30527" r="18678"/>
        <a:stretch/>
      </xdr:blipFill>
      <xdr:spPr bwMode="auto">
        <a:xfrm>
          <a:off x="276224" y="80190975"/>
          <a:ext cx="1238252" cy="842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180975</xdr:colOff>
      <xdr:row>147</xdr:row>
      <xdr:rowOff>57149</xdr:rowOff>
    </xdr:from>
    <xdr:to>
      <xdr:col>1</xdr:col>
      <xdr:colOff>1400175</xdr:colOff>
      <xdr:row>147</xdr:row>
      <xdr:rowOff>1007174</xdr:rowOff>
    </xdr:to>
    <xdr:pic>
      <xdr:nvPicPr>
        <xdr:cNvPr id="191" name="Рисунок 6"/>
        <xdr:cNvPicPr>
          <a:picLocks noChangeAspect="1"/>
        </xdr:cNvPicPr>
      </xdr:nvPicPr>
      <xdr:blipFill rotWithShape="1">
        <a:blip xmlns:r="http://schemas.openxmlformats.org/officeDocument/2006/relationships" r:embed="rId1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528" t="34066" r="27044"/>
        <a:stretch/>
      </xdr:blipFill>
      <xdr:spPr bwMode="auto">
        <a:xfrm>
          <a:off x="209550" y="81295874"/>
          <a:ext cx="1219200" cy="95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228600</xdr:colOff>
      <xdr:row>148</xdr:row>
      <xdr:rowOff>19049</xdr:rowOff>
    </xdr:from>
    <xdr:to>
      <xdr:col>1</xdr:col>
      <xdr:colOff>1387720</xdr:colOff>
      <xdr:row>148</xdr:row>
      <xdr:rowOff>1095375</xdr:rowOff>
    </xdr:to>
    <xdr:pic>
      <xdr:nvPicPr>
        <xdr:cNvPr id="192" name="Рисунок 5"/>
        <xdr:cNvPicPr>
          <a:picLocks noChangeAspect="1"/>
        </xdr:cNvPicPr>
      </xdr:nvPicPr>
      <xdr:blipFill rotWithShape="1">
        <a:blip xmlns:r="http://schemas.openxmlformats.org/officeDocument/2006/relationships" r:embed="rId1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73" t="27778" r="28082"/>
        <a:stretch/>
      </xdr:blipFill>
      <xdr:spPr bwMode="auto">
        <a:xfrm>
          <a:off x="257175" y="82438874"/>
          <a:ext cx="1159120" cy="1076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184</xdr:row>
      <xdr:rowOff>28574</xdr:rowOff>
    </xdr:from>
    <xdr:to>
      <xdr:col>1</xdr:col>
      <xdr:colOff>1552575</xdr:colOff>
      <xdr:row>184</xdr:row>
      <xdr:rowOff>910317</xdr:rowOff>
    </xdr:to>
    <xdr:pic>
      <xdr:nvPicPr>
        <xdr:cNvPr id="196" name="Рисунок 1"/>
        <xdr:cNvPicPr>
          <a:picLocks noChangeAspect="1"/>
        </xdr:cNvPicPr>
      </xdr:nvPicPr>
      <xdr:blipFill>
        <a:blip xmlns:r="http://schemas.openxmlformats.org/officeDocument/2006/relationships" r:embed="rId1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04184449"/>
          <a:ext cx="1543050" cy="88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185</xdr:row>
      <xdr:rowOff>28575</xdr:rowOff>
    </xdr:from>
    <xdr:to>
      <xdr:col>1</xdr:col>
      <xdr:colOff>1562100</xdr:colOff>
      <xdr:row>185</xdr:row>
      <xdr:rowOff>910318</xdr:rowOff>
    </xdr:to>
    <xdr:pic>
      <xdr:nvPicPr>
        <xdr:cNvPr id="199" name="Рисунок 1"/>
        <xdr:cNvPicPr>
          <a:picLocks noChangeAspect="1"/>
        </xdr:cNvPicPr>
      </xdr:nvPicPr>
      <xdr:blipFill>
        <a:blip xmlns:r="http://schemas.openxmlformats.org/officeDocument/2006/relationships" r:embed="rId1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05117900"/>
          <a:ext cx="1543050" cy="88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186</xdr:row>
      <xdr:rowOff>19048</xdr:rowOff>
    </xdr:from>
    <xdr:to>
      <xdr:col>1</xdr:col>
      <xdr:colOff>1562100</xdr:colOff>
      <xdr:row>186</xdr:row>
      <xdr:rowOff>914399</xdr:rowOff>
    </xdr:to>
    <xdr:pic>
      <xdr:nvPicPr>
        <xdr:cNvPr id="200" name="Рисунок 3"/>
        <xdr:cNvPicPr>
          <a:picLocks noChangeAspect="1"/>
        </xdr:cNvPicPr>
      </xdr:nvPicPr>
      <xdr:blipFill>
        <a:blip xmlns:r="http://schemas.openxmlformats.org/officeDocument/2006/relationships" r:embed="rId1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06041823"/>
          <a:ext cx="1543050" cy="895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113</xdr:row>
      <xdr:rowOff>76200</xdr:rowOff>
    </xdr:from>
    <xdr:to>
      <xdr:col>1</xdr:col>
      <xdr:colOff>1528430</xdr:colOff>
      <xdr:row>113</xdr:row>
      <xdr:rowOff>1104900</xdr:rowOff>
    </xdr:to>
    <xdr:pic>
      <xdr:nvPicPr>
        <xdr:cNvPr id="202" name="Рисунок 1"/>
        <xdr:cNvPicPr>
          <a:picLocks noChangeAspect="1"/>
        </xdr:cNvPicPr>
      </xdr:nvPicPr>
      <xdr:blipFill>
        <a:blip xmlns:r="http://schemas.openxmlformats.org/officeDocument/2006/relationships" r:embed="rId1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53092350"/>
          <a:ext cx="147128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</xdr:colOff>
      <xdr:row>114</xdr:row>
      <xdr:rowOff>47624</xdr:rowOff>
    </xdr:from>
    <xdr:to>
      <xdr:col>1</xdr:col>
      <xdr:colOff>1501095</xdr:colOff>
      <xdr:row>114</xdr:row>
      <xdr:rowOff>1142999</xdr:rowOff>
    </xdr:to>
    <xdr:pic>
      <xdr:nvPicPr>
        <xdr:cNvPr id="203" name="Рисунок 3"/>
        <xdr:cNvPicPr>
          <a:picLocks noChangeAspect="1"/>
        </xdr:cNvPicPr>
      </xdr:nvPicPr>
      <xdr:blipFill>
        <a:blip xmlns:r="http://schemas.openxmlformats.org/officeDocument/2006/relationships" r:embed="rId1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4244874"/>
          <a:ext cx="143442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</xdr:colOff>
      <xdr:row>115</xdr:row>
      <xdr:rowOff>28575</xdr:rowOff>
    </xdr:from>
    <xdr:to>
      <xdr:col>1</xdr:col>
      <xdr:colOff>1482090</xdr:colOff>
      <xdr:row>115</xdr:row>
      <xdr:rowOff>1162050</xdr:rowOff>
    </xdr:to>
    <xdr:pic>
      <xdr:nvPicPr>
        <xdr:cNvPr id="204" name="Рисунок 1"/>
        <xdr:cNvPicPr>
          <a:picLocks noChangeAspect="1"/>
        </xdr:cNvPicPr>
      </xdr:nvPicPr>
      <xdr:blipFill>
        <a:blip xmlns:r="http://schemas.openxmlformats.org/officeDocument/2006/relationships" r:embed="rId1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5406925"/>
          <a:ext cx="138684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333376</xdr:colOff>
      <xdr:row>116</xdr:row>
      <xdr:rowOff>57151</xdr:rowOff>
    </xdr:from>
    <xdr:to>
      <xdr:col>1</xdr:col>
      <xdr:colOff>1293590</xdr:colOff>
      <xdr:row>116</xdr:row>
      <xdr:rowOff>1143001</xdr:rowOff>
    </xdr:to>
    <xdr:pic>
      <xdr:nvPicPr>
        <xdr:cNvPr id="205" name="Рисунок 4"/>
        <xdr:cNvPicPr>
          <a:picLocks noChangeAspect="1"/>
        </xdr:cNvPicPr>
      </xdr:nvPicPr>
      <xdr:blipFill>
        <a:blip xmlns:r="http://schemas.openxmlformats.org/officeDocument/2006/relationships" r:embed="rId1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1" y="56616601"/>
          <a:ext cx="960214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</xdr:colOff>
      <xdr:row>117</xdr:row>
      <xdr:rowOff>38100</xdr:rowOff>
    </xdr:from>
    <xdr:to>
      <xdr:col>1</xdr:col>
      <xdr:colOff>1466850</xdr:colOff>
      <xdr:row>117</xdr:row>
      <xdr:rowOff>1133905</xdr:rowOff>
    </xdr:to>
    <xdr:pic>
      <xdr:nvPicPr>
        <xdr:cNvPr id="206" name="Рисунок 2"/>
        <xdr:cNvPicPr>
          <a:picLocks noChangeAspect="1"/>
        </xdr:cNvPicPr>
      </xdr:nvPicPr>
      <xdr:blipFill>
        <a:blip xmlns:r="http://schemas.openxmlformats.org/officeDocument/2006/relationships" r:embed="rId1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57778650"/>
          <a:ext cx="1362075" cy="1095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122</xdr:row>
      <xdr:rowOff>28575</xdr:rowOff>
    </xdr:from>
    <xdr:to>
      <xdr:col>1</xdr:col>
      <xdr:colOff>1485900</xdr:colOff>
      <xdr:row>122</xdr:row>
      <xdr:rowOff>1147592</xdr:rowOff>
    </xdr:to>
    <xdr:pic>
      <xdr:nvPicPr>
        <xdr:cNvPr id="207" name="Рисунок 5"/>
        <xdr:cNvPicPr>
          <a:picLocks noChangeAspect="1"/>
        </xdr:cNvPicPr>
      </xdr:nvPicPr>
      <xdr:blipFill rotWithShape="1">
        <a:blip xmlns:r="http://schemas.openxmlformats.org/officeDocument/2006/relationships" r:embed="rId16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941" t="33333" r="30882" b="15476"/>
        <a:stretch/>
      </xdr:blipFill>
      <xdr:spPr bwMode="auto">
        <a:xfrm>
          <a:off x="57150" y="63674625"/>
          <a:ext cx="1457325" cy="11190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123</xdr:row>
      <xdr:rowOff>28575</xdr:rowOff>
    </xdr:from>
    <xdr:to>
      <xdr:col>1</xdr:col>
      <xdr:colOff>1409700</xdr:colOff>
      <xdr:row>123</xdr:row>
      <xdr:rowOff>1157464</xdr:rowOff>
    </xdr:to>
    <xdr:pic>
      <xdr:nvPicPr>
        <xdr:cNvPr id="208" name="Рисунок 3"/>
        <xdr:cNvPicPr>
          <a:picLocks noChangeAspect="1"/>
        </xdr:cNvPicPr>
      </xdr:nvPicPr>
      <xdr:blipFill>
        <a:blip xmlns:r="http://schemas.openxmlformats.org/officeDocument/2006/relationships" r:embed="rId1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64855725"/>
          <a:ext cx="1219200" cy="1128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47624</xdr:colOff>
      <xdr:row>124</xdr:row>
      <xdr:rowOff>28574</xdr:rowOff>
    </xdr:from>
    <xdr:to>
      <xdr:col>1</xdr:col>
      <xdr:colOff>1543049</xdr:colOff>
      <xdr:row>124</xdr:row>
      <xdr:rowOff>1156700</xdr:rowOff>
    </xdr:to>
    <xdr:pic>
      <xdr:nvPicPr>
        <xdr:cNvPr id="209" name="Рисунок 6"/>
        <xdr:cNvPicPr>
          <a:picLocks noChangeAspect="1"/>
        </xdr:cNvPicPr>
      </xdr:nvPicPr>
      <xdr:blipFill rotWithShape="1">
        <a:blip xmlns:r="http://schemas.openxmlformats.org/officeDocument/2006/relationships" r:embed="rId17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461" t="25556" r="27692" b="26666"/>
        <a:stretch/>
      </xdr:blipFill>
      <xdr:spPr bwMode="auto">
        <a:xfrm>
          <a:off x="76199" y="66036824"/>
          <a:ext cx="1495425" cy="112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125</xdr:row>
      <xdr:rowOff>28575</xdr:rowOff>
    </xdr:from>
    <xdr:to>
      <xdr:col>1</xdr:col>
      <xdr:colOff>1534222</xdr:colOff>
      <xdr:row>125</xdr:row>
      <xdr:rowOff>1095375</xdr:rowOff>
    </xdr:to>
    <xdr:pic>
      <xdr:nvPicPr>
        <xdr:cNvPr id="210" name="Рисунок 4"/>
        <xdr:cNvPicPr>
          <a:picLocks noChangeAspect="1"/>
        </xdr:cNvPicPr>
      </xdr:nvPicPr>
      <xdr:blipFill>
        <a:blip xmlns:r="http://schemas.openxmlformats.org/officeDocument/2006/relationships" r:embed="rId1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7217925"/>
          <a:ext cx="1496122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126</xdr:row>
      <xdr:rowOff>47625</xdr:rowOff>
    </xdr:from>
    <xdr:to>
      <xdr:col>1</xdr:col>
      <xdr:colOff>1532226</xdr:colOff>
      <xdr:row>126</xdr:row>
      <xdr:rowOff>1152525</xdr:rowOff>
    </xdr:to>
    <xdr:pic>
      <xdr:nvPicPr>
        <xdr:cNvPr id="211" name="Рисунок 5"/>
        <xdr:cNvPicPr>
          <a:picLocks noChangeAspect="1"/>
        </xdr:cNvPicPr>
      </xdr:nvPicPr>
      <xdr:blipFill>
        <a:blip xmlns:r="http://schemas.openxmlformats.org/officeDocument/2006/relationships" r:embed="rId1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8418075"/>
          <a:ext cx="1494126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200025</xdr:colOff>
      <xdr:row>128</xdr:row>
      <xdr:rowOff>28574</xdr:rowOff>
    </xdr:from>
    <xdr:to>
      <xdr:col>1</xdr:col>
      <xdr:colOff>1447800</xdr:colOff>
      <xdr:row>128</xdr:row>
      <xdr:rowOff>1134849</xdr:rowOff>
    </xdr:to>
    <xdr:pic>
      <xdr:nvPicPr>
        <xdr:cNvPr id="212" name="Рисунок 1"/>
        <xdr:cNvPicPr>
          <a:picLocks noChangeAspect="1"/>
        </xdr:cNvPicPr>
      </xdr:nvPicPr>
      <xdr:blipFill>
        <a:blip xmlns:r="http://schemas.openxmlformats.org/officeDocument/2006/relationships" r:embed="rId1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69903974"/>
          <a:ext cx="1247775" cy="110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</xdr:colOff>
      <xdr:row>129</xdr:row>
      <xdr:rowOff>38100</xdr:rowOff>
    </xdr:from>
    <xdr:to>
      <xdr:col>1</xdr:col>
      <xdr:colOff>1478441</xdr:colOff>
      <xdr:row>129</xdr:row>
      <xdr:rowOff>1123950</xdr:rowOff>
    </xdr:to>
    <xdr:pic>
      <xdr:nvPicPr>
        <xdr:cNvPr id="213" name="Рисунок 6"/>
        <xdr:cNvPicPr>
          <a:picLocks noChangeAspect="1"/>
        </xdr:cNvPicPr>
      </xdr:nvPicPr>
      <xdr:blipFill>
        <a:blip xmlns:r="http://schemas.openxmlformats.org/officeDocument/2006/relationships" r:embed="rId1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71094600"/>
          <a:ext cx="1373666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130</xdr:row>
      <xdr:rowOff>152400</xdr:rowOff>
    </xdr:from>
    <xdr:to>
      <xdr:col>1</xdr:col>
      <xdr:colOff>1533525</xdr:colOff>
      <xdr:row>130</xdr:row>
      <xdr:rowOff>1013076</xdr:rowOff>
    </xdr:to>
    <xdr:pic>
      <xdr:nvPicPr>
        <xdr:cNvPr id="214" name="Рисунок 1"/>
        <xdr:cNvPicPr>
          <a:picLocks noChangeAspect="1"/>
        </xdr:cNvPicPr>
      </xdr:nvPicPr>
      <xdr:blipFill>
        <a:blip xmlns:r="http://schemas.openxmlformats.org/officeDocument/2006/relationships" r:embed="rId1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2390000"/>
          <a:ext cx="1495425" cy="860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66674</xdr:colOff>
      <xdr:row>131</xdr:row>
      <xdr:rowOff>28574</xdr:rowOff>
    </xdr:from>
    <xdr:to>
      <xdr:col>1</xdr:col>
      <xdr:colOff>1519713</xdr:colOff>
      <xdr:row>131</xdr:row>
      <xdr:rowOff>1104899</xdr:rowOff>
    </xdr:to>
    <xdr:pic>
      <xdr:nvPicPr>
        <xdr:cNvPr id="215" name="Рисунок 2"/>
        <xdr:cNvPicPr>
          <a:picLocks noChangeAspect="1"/>
        </xdr:cNvPicPr>
      </xdr:nvPicPr>
      <xdr:blipFill>
        <a:blip xmlns:r="http://schemas.openxmlformats.org/officeDocument/2006/relationships" r:embed="rId1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49" y="73447274"/>
          <a:ext cx="1453039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104774</xdr:colOff>
      <xdr:row>132</xdr:row>
      <xdr:rowOff>28575</xdr:rowOff>
    </xdr:from>
    <xdr:to>
      <xdr:col>1</xdr:col>
      <xdr:colOff>1453091</xdr:colOff>
      <xdr:row>132</xdr:row>
      <xdr:rowOff>1143000</xdr:rowOff>
    </xdr:to>
    <xdr:pic>
      <xdr:nvPicPr>
        <xdr:cNvPr id="216" name="Рисунок 1"/>
        <xdr:cNvPicPr>
          <a:picLocks noChangeAspect="1"/>
        </xdr:cNvPicPr>
      </xdr:nvPicPr>
      <xdr:blipFill>
        <a:blip xmlns:r="http://schemas.openxmlformats.org/officeDocument/2006/relationships" r:embed="rId1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49" y="74628375"/>
          <a:ext cx="1348317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133</xdr:row>
      <xdr:rowOff>57150</xdr:rowOff>
    </xdr:from>
    <xdr:to>
      <xdr:col>1</xdr:col>
      <xdr:colOff>1533525</xdr:colOff>
      <xdr:row>133</xdr:row>
      <xdr:rowOff>1145790</xdr:rowOff>
    </xdr:to>
    <xdr:pic>
      <xdr:nvPicPr>
        <xdr:cNvPr id="217" name="Рисунок 2"/>
        <xdr:cNvPicPr>
          <a:picLocks noChangeAspect="1"/>
        </xdr:cNvPicPr>
      </xdr:nvPicPr>
      <xdr:blipFill>
        <a:blip xmlns:r="http://schemas.openxmlformats.org/officeDocument/2006/relationships" r:embed="rId1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75838050"/>
          <a:ext cx="1476375" cy="108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134</xdr:row>
      <xdr:rowOff>247650</xdr:rowOff>
    </xdr:from>
    <xdr:to>
      <xdr:col>1</xdr:col>
      <xdr:colOff>1533525</xdr:colOff>
      <xdr:row>134</xdr:row>
      <xdr:rowOff>961066</xdr:rowOff>
    </xdr:to>
    <xdr:pic>
      <xdr:nvPicPr>
        <xdr:cNvPr id="218" name="Рисунок 3"/>
        <xdr:cNvPicPr>
          <a:picLocks noChangeAspect="1"/>
        </xdr:cNvPicPr>
      </xdr:nvPicPr>
      <xdr:blipFill>
        <a:blip xmlns:r="http://schemas.openxmlformats.org/officeDocument/2006/relationships" r:embed="rId1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77209650"/>
          <a:ext cx="1476375" cy="713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28574</xdr:colOff>
      <xdr:row>135</xdr:row>
      <xdr:rowOff>28575</xdr:rowOff>
    </xdr:from>
    <xdr:to>
      <xdr:col>1</xdr:col>
      <xdr:colOff>1539877</xdr:colOff>
      <xdr:row>135</xdr:row>
      <xdr:rowOff>1162051</xdr:rowOff>
    </xdr:to>
    <xdr:pic>
      <xdr:nvPicPr>
        <xdr:cNvPr id="219" name="Рисунок 4"/>
        <xdr:cNvPicPr>
          <a:picLocks noChangeAspect="1"/>
        </xdr:cNvPicPr>
      </xdr:nvPicPr>
      <xdr:blipFill rotWithShape="1">
        <a:blip xmlns:r="http://schemas.openxmlformats.org/officeDocument/2006/relationships" r:embed="rId1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70" t="27160" r="25362" b="-8643"/>
        <a:stretch/>
      </xdr:blipFill>
      <xdr:spPr bwMode="auto">
        <a:xfrm>
          <a:off x="57149" y="78171675"/>
          <a:ext cx="1511303" cy="1133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136</xdr:row>
      <xdr:rowOff>161925</xdr:rowOff>
    </xdr:from>
    <xdr:to>
      <xdr:col>1</xdr:col>
      <xdr:colOff>1553468</xdr:colOff>
      <xdr:row>136</xdr:row>
      <xdr:rowOff>1057275</xdr:rowOff>
    </xdr:to>
    <xdr:pic>
      <xdr:nvPicPr>
        <xdr:cNvPr id="220" name="Рисунок 6"/>
        <xdr:cNvPicPr>
          <a:picLocks noChangeAspect="1"/>
        </xdr:cNvPicPr>
      </xdr:nvPicPr>
      <xdr:blipFill rotWithShape="1">
        <a:blip xmlns:r="http://schemas.openxmlformats.org/officeDocument/2006/relationships" r:embed="rId1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6" t="25641" r="16993" b="-7691"/>
        <a:stretch/>
      </xdr:blipFill>
      <xdr:spPr bwMode="auto">
        <a:xfrm>
          <a:off x="57150" y="79486125"/>
          <a:ext cx="1524893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38099</xdr:colOff>
      <xdr:row>137</xdr:row>
      <xdr:rowOff>161924</xdr:rowOff>
    </xdr:from>
    <xdr:to>
      <xdr:col>1</xdr:col>
      <xdr:colOff>1521618</xdr:colOff>
      <xdr:row>137</xdr:row>
      <xdr:rowOff>1009649</xdr:rowOff>
    </xdr:to>
    <xdr:pic>
      <xdr:nvPicPr>
        <xdr:cNvPr id="221" name="Рисунок 7"/>
        <xdr:cNvPicPr>
          <a:picLocks noChangeAspect="1"/>
        </xdr:cNvPicPr>
      </xdr:nvPicPr>
      <xdr:blipFill>
        <a:blip xmlns:r="http://schemas.openxmlformats.org/officeDocument/2006/relationships" r:embed="rId1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4" y="80667224"/>
          <a:ext cx="1483519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123825</xdr:colOff>
      <xdr:row>138</xdr:row>
      <xdr:rowOff>28575</xdr:rowOff>
    </xdr:from>
    <xdr:to>
      <xdr:col>1</xdr:col>
      <xdr:colOff>1445149</xdr:colOff>
      <xdr:row>138</xdr:row>
      <xdr:rowOff>1133475</xdr:rowOff>
    </xdr:to>
    <xdr:pic>
      <xdr:nvPicPr>
        <xdr:cNvPr id="222" name="Рисунок 1"/>
        <xdr:cNvPicPr>
          <a:picLocks noChangeAspect="1"/>
        </xdr:cNvPicPr>
      </xdr:nvPicPr>
      <xdr:blipFill>
        <a:blip xmlns:r="http://schemas.openxmlformats.org/officeDocument/2006/relationships" r:embed="rId1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81714975"/>
          <a:ext cx="1321324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180974</xdr:colOff>
      <xdr:row>139</xdr:row>
      <xdr:rowOff>28575</xdr:rowOff>
    </xdr:from>
    <xdr:to>
      <xdr:col>1</xdr:col>
      <xdr:colOff>1565891</xdr:colOff>
      <xdr:row>139</xdr:row>
      <xdr:rowOff>1143000</xdr:rowOff>
    </xdr:to>
    <xdr:pic>
      <xdr:nvPicPr>
        <xdr:cNvPr id="223" name="Рисунок 1"/>
        <xdr:cNvPicPr>
          <a:picLocks noChangeAspect="1"/>
        </xdr:cNvPicPr>
      </xdr:nvPicPr>
      <xdr:blipFill>
        <a:blip xmlns:r="http://schemas.openxmlformats.org/officeDocument/2006/relationships" r:embed="rId1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49" y="82896075"/>
          <a:ext cx="1384917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140</xdr:row>
      <xdr:rowOff>66675</xdr:rowOff>
    </xdr:from>
    <xdr:to>
      <xdr:col>1</xdr:col>
      <xdr:colOff>1517510</xdr:colOff>
      <xdr:row>140</xdr:row>
      <xdr:rowOff>1104900</xdr:rowOff>
    </xdr:to>
    <xdr:pic>
      <xdr:nvPicPr>
        <xdr:cNvPr id="224" name="Рисунок 2"/>
        <xdr:cNvPicPr>
          <a:picLocks noChangeAspect="1"/>
        </xdr:cNvPicPr>
      </xdr:nvPicPr>
      <xdr:blipFill>
        <a:blip xmlns:r="http://schemas.openxmlformats.org/officeDocument/2006/relationships" r:embed="rId1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84115275"/>
          <a:ext cx="1460360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342900</xdr:colOff>
      <xdr:row>118</xdr:row>
      <xdr:rowOff>19050</xdr:rowOff>
    </xdr:from>
    <xdr:to>
      <xdr:col>1</xdr:col>
      <xdr:colOff>1295400</xdr:colOff>
      <xdr:row>118</xdr:row>
      <xdr:rowOff>1162050</xdr:rowOff>
    </xdr:to>
    <xdr:pic>
      <xdr:nvPicPr>
        <xdr:cNvPr id="193" name="Рисунок 2"/>
        <xdr:cNvPicPr>
          <a:picLocks noChangeAspect="1"/>
        </xdr:cNvPicPr>
      </xdr:nvPicPr>
      <xdr:blipFill>
        <a:blip xmlns:r="http://schemas.openxmlformats.org/officeDocument/2006/relationships" r:embed="rId1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58940700"/>
          <a:ext cx="95250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371475</xdr:colOff>
      <xdr:row>119</xdr:row>
      <xdr:rowOff>28575</xdr:rowOff>
    </xdr:from>
    <xdr:to>
      <xdr:col>1</xdr:col>
      <xdr:colOff>1238250</xdr:colOff>
      <xdr:row>119</xdr:row>
      <xdr:rowOff>1152525</xdr:rowOff>
    </xdr:to>
    <xdr:pic>
      <xdr:nvPicPr>
        <xdr:cNvPr id="194" name="Рисунок 3"/>
        <xdr:cNvPicPr>
          <a:picLocks noChangeAspect="1"/>
        </xdr:cNvPicPr>
      </xdr:nvPicPr>
      <xdr:blipFill>
        <a:blip xmlns:r="http://schemas.openxmlformats.org/officeDocument/2006/relationships" r:embed="rId1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60131325"/>
          <a:ext cx="866775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120</xdr:row>
      <xdr:rowOff>19050</xdr:rowOff>
    </xdr:from>
    <xdr:to>
      <xdr:col>1</xdr:col>
      <xdr:colOff>1304925</xdr:colOff>
      <xdr:row>120</xdr:row>
      <xdr:rowOff>1152525</xdr:rowOff>
    </xdr:to>
    <xdr:pic>
      <xdr:nvPicPr>
        <xdr:cNvPr id="195" name="Рисунок 4"/>
        <xdr:cNvPicPr>
          <a:picLocks noChangeAspect="1"/>
        </xdr:cNvPicPr>
      </xdr:nvPicPr>
      <xdr:blipFill>
        <a:blip xmlns:r="http://schemas.openxmlformats.org/officeDocument/2006/relationships" r:embed="rId1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61302900"/>
          <a:ext cx="100012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285750</xdr:colOff>
      <xdr:row>121</xdr:row>
      <xdr:rowOff>47625</xdr:rowOff>
    </xdr:from>
    <xdr:to>
      <xdr:col>1</xdr:col>
      <xdr:colOff>1257300</xdr:colOff>
      <xdr:row>121</xdr:row>
      <xdr:rowOff>1123950</xdr:rowOff>
    </xdr:to>
    <xdr:pic>
      <xdr:nvPicPr>
        <xdr:cNvPr id="197" name="Рисунок 5"/>
        <xdr:cNvPicPr>
          <a:picLocks noChangeAspect="1"/>
        </xdr:cNvPicPr>
      </xdr:nvPicPr>
      <xdr:blipFill>
        <a:blip xmlns:r="http://schemas.openxmlformats.org/officeDocument/2006/relationships" r:embed="rId1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62512575"/>
          <a:ext cx="97155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171451</xdr:colOff>
      <xdr:row>13</xdr:row>
      <xdr:rowOff>28575</xdr:rowOff>
    </xdr:from>
    <xdr:to>
      <xdr:col>1</xdr:col>
      <xdr:colOff>1391451</xdr:colOff>
      <xdr:row>14</xdr:row>
      <xdr:rowOff>571500</xdr:rowOff>
    </xdr:to>
    <xdr:pic>
      <xdr:nvPicPr>
        <xdr:cNvPr id="130676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6" y="4010025"/>
          <a:ext cx="122000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276225</xdr:colOff>
      <xdr:row>15</xdr:row>
      <xdr:rowOff>28575</xdr:rowOff>
    </xdr:from>
    <xdr:to>
      <xdr:col>1</xdr:col>
      <xdr:colOff>1314450</xdr:colOff>
      <xdr:row>19</xdr:row>
      <xdr:rowOff>204311</xdr:rowOff>
    </xdr:to>
    <xdr:pic>
      <xdr:nvPicPr>
        <xdr:cNvPr id="130677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5191125"/>
          <a:ext cx="1038225" cy="1090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238126</xdr:colOff>
      <xdr:row>20</xdr:row>
      <xdr:rowOff>28576</xdr:rowOff>
    </xdr:from>
    <xdr:to>
      <xdr:col>1</xdr:col>
      <xdr:colOff>1333500</xdr:colOff>
      <xdr:row>23</xdr:row>
      <xdr:rowOff>273747</xdr:rowOff>
    </xdr:to>
    <xdr:pic>
      <xdr:nvPicPr>
        <xdr:cNvPr id="130678" name="Рисунок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1" y="6334126"/>
          <a:ext cx="1095374" cy="11309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266700</xdr:colOff>
      <xdr:row>25</xdr:row>
      <xdr:rowOff>28574</xdr:rowOff>
    </xdr:from>
    <xdr:to>
      <xdr:col>1</xdr:col>
      <xdr:colOff>1336615</xdr:colOff>
      <xdr:row>26</xdr:row>
      <xdr:rowOff>561975</xdr:rowOff>
    </xdr:to>
    <xdr:pic>
      <xdr:nvPicPr>
        <xdr:cNvPr id="130679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696324"/>
          <a:ext cx="1069915" cy="1123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333375</xdr:colOff>
      <xdr:row>27</xdr:row>
      <xdr:rowOff>38100</xdr:rowOff>
    </xdr:from>
    <xdr:to>
      <xdr:col>1</xdr:col>
      <xdr:colOff>1228725</xdr:colOff>
      <xdr:row>28</xdr:row>
      <xdr:rowOff>549519</xdr:rowOff>
    </xdr:to>
    <xdr:pic>
      <xdr:nvPicPr>
        <xdr:cNvPr id="130680" name="Рисунок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081" t="10548" r="17722"/>
        <a:stretch>
          <a:fillRect/>
        </a:stretch>
      </xdr:blipFill>
      <xdr:spPr bwMode="auto">
        <a:xfrm>
          <a:off x="361950" y="9886950"/>
          <a:ext cx="895350" cy="11019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30</xdr:row>
      <xdr:rowOff>47625</xdr:rowOff>
    </xdr:from>
    <xdr:to>
      <xdr:col>1</xdr:col>
      <xdr:colOff>1532054</xdr:colOff>
      <xdr:row>35</xdr:row>
      <xdr:rowOff>200025</xdr:rowOff>
    </xdr:to>
    <xdr:pic>
      <xdr:nvPicPr>
        <xdr:cNvPr id="130681" name="Рисунок 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1401425"/>
          <a:ext cx="1379654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36</xdr:row>
      <xdr:rowOff>28575</xdr:rowOff>
    </xdr:from>
    <xdr:to>
      <xdr:col>1</xdr:col>
      <xdr:colOff>1566134</xdr:colOff>
      <xdr:row>36</xdr:row>
      <xdr:rowOff>1152525</xdr:rowOff>
    </xdr:to>
    <xdr:pic>
      <xdr:nvPicPr>
        <xdr:cNvPr id="130682" name="fancybox-img" descr="Ручка-скоба НОЭЗ РС80 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3077"/>
        <a:stretch/>
      </xdr:blipFill>
      <xdr:spPr bwMode="auto">
        <a:xfrm>
          <a:off x="47625" y="12753975"/>
          <a:ext cx="1547084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37</xdr:row>
      <xdr:rowOff>19050</xdr:rowOff>
    </xdr:from>
    <xdr:to>
      <xdr:col>1</xdr:col>
      <xdr:colOff>1552575</xdr:colOff>
      <xdr:row>39</xdr:row>
      <xdr:rowOff>379189</xdr:rowOff>
    </xdr:to>
    <xdr:pic>
      <xdr:nvPicPr>
        <xdr:cNvPr id="130683" name="fancybox-img" descr="Ручка-скоба НОЭЗ РСМ-140-SL черн.матовый (60)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897"/>
        <a:stretch/>
      </xdr:blipFill>
      <xdr:spPr bwMode="auto">
        <a:xfrm>
          <a:off x="66675" y="13925550"/>
          <a:ext cx="1514475" cy="1141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</xdr:colOff>
      <xdr:row>40</xdr:row>
      <xdr:rowOff>28575</xdr:rowOff>
    </xdr:from>
    <xdr:to>
      <xdr:col>1</xdr:col>
      <xdr:colOff>1514475</xdr:colOff>
      <xdr:row>40</xdr:row>
      <xdr:rowOff>1145099</xdr:rowOff>
    </xdr:to>
    <xdr:pic>
      <xdr:nvPicPr>
        <xdr:cNvPr id="130684" name="Рисунок 1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934" t="13328" r="11921" b="10869"/>
        <a:stretch/>
      </xdr:blipFill>
      <xdr:spPr bwMode="auto">
        <a:xfrm>
          <a:off x="95250" y="15106650"/>
          <a:ext cx="1447800" cy="1116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41</xdr:row>
      <xdr:rowOff>38100</xdr:rowOff>
    </xdr:from>
    <xdr:to>
      <xdr:col>1</xdr:col>
      <xdr:colOff>1552575</xdr:colOff>
      <xdr:row>41</xdr:row>
      <xdr:rowOff>1130582</xdr:rowOff>
    </xdr:to>
    <xdr:pic>
      <xdr:nvPicPr>
        <xdr:cNvPr id="130685" name="Рисунок 1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6297275"/>
          <a:ext cx="1504950" cy="1092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28574</xdr:colOff>
      <xdr:row>24</xdr:row>
      <xdr:rowOff>76199</xdr:rowOff>
    </xdr:from>
    <xdr:to>
      <xdr:col>1</xdr:col>
      <xdr:colOff>1557337</xdr:colOff>
      <xdr:row>24</xdr:row>
      <xdr:rowOff>1095374</xdr:rowOff>
    </xdr:to>
    <xdr:pic>
      <xdr:nvPicPr>
        <xdr:cNvPr id="130686" name="Рисунок 1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49" y="7562849"/>
          <a:ext cx="1528763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12</xdr:row>
      <xdr:rowOff>28576</xdr:rowOff>
    </xdr:from>
    <xdr:to>
      <xdr:col>1</xdr:col>
      <xdr:colOff>1543050</xdr:colOff>
      <xdr:row>12</xdr:row>
      <xdr:rowOff>1152818</xdr:rowOff>
    </xdr:to>
    <xdr:pic>
      <xdr:nvPicPr>
        <xdr:cNvPr id="130687" name="Рисунок 1"/>
        <xdr:cNvPicPr>
          <a:picLocks noChangeAspect="1"/>
        </xdr:cNvPicPr>
      </xdr:nvPicPr>
      <xdr:blipFill rotWithShape="1"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370"/>
        <a:stretch/>
      </xdr:blipFill>
      <xdr:spPr bwMode="auto">
        <a:xfrm>
          <a:off x="57150" y="2828926"/>
          <a:ext cx="1514475" cy="11242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1</xdr:row>
      <xdr:rowOff>66675</xdr:rowOff>
    </xdr:from>
    <xdr:to>
      <xdr:col>2</xdr:col>
      <xdr:colOff>1990725</xdr:colOff>
      <xdr:row>5</xdr:row>
      <xdr:rowOff>142875</xdr:rowOff>
    </xdr:to>
    <xdr:pic>
      <xdr:nvPicPr>
        <xdr:cNvPr id="130688" name="Рисунок 1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95250"/>
          <a:ext cx="34956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18</xdr:row>
      <xdr:rowOff>38100</xdr:rowOff>
    </xdr:from>
    <xdr:to>
      <xdr:col>1</xdr:col>
      <xdr:colOff>1504950</xdr:colOff>
      <xdr:row>23</xdr:row>
      <xdr:rowOff>171450</xdr:rowOff>
    </xdr:to>
    <xdr:pic>
      <xdr:nvPicPr>
        <xdr:cNvPr id="131313" name="Рисунок 15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525" b="11185"/>
        <a:stretch/>
      </xdr:blipFill>
      <xdr:spPr bwMode="auto">
        <a:xfrm>
          <a:off x="95250" y="4038600"/>
          <a:ext cx="143827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12</xdr:row>
      <xdr:rowOff>57150</xdr:rowOff>
    </xdr:from>
    <xdr:to>
      <xdr:col>1</xdr:col>
      <xdr:colOff>1563532</xdr:colOff>
      <xdr:row>17</xdr:row>
      <xdr:rowOff>161925</xdr:rowOff>
    </xdr:to>
    <xdr:pic>
      <xdr:nvPicPr>
        <xdr:cNvPr id="131314" name="Рисунок 16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284" b="13645"/>
        <a:stretch/>
      </xdr:blipFill>
      <xdr:spPr bwMode="auto">
        <a:xfrm>
          <a:off x="47625" y="2857500"/>
          <a:ext cx="1544482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38101</xdr:colOff>
      <xdr:row>24</xdr:row>
      <xdr:rowOff>19051</xdr:rowOff>
    </xdr:from>
    <xdr:to>
      <xdr:col>1</xdr:col>
      <xdr:colOff>1540263</xdr:colOff>
      <xdr:row>29</xdr:row>
      <xdr:rowOff>180976</xdr:rowOff>
    </xdr:to>
    <xdr:pic>
      <xdr:nvPicPr>
        <xdr:cNvPr id="131315" name="Рисунок 17"/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322" b="10322"/>
        <a:stretch/>
      </xdr:blipFill>
      <xdr:spPr bwMode="auto">
        <a:xfrm>
          <a:off x="66676" y="5219701"/>
          <a:ext cx="1502162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47626</xdr:colOff>
      <xdr:row>30</xdr:row>
      <xdr:rowOff>19051</xdr:rowOff>
    </xdr:from>
    <xdr:to>
      <xdr:col>1</xdr:col>
      <xdr:colOff>1523624</xdr:colOff>
      <xdr:row>35</xdr:row>
      <xdr:rowOff>190500</xdr:rowOff>
    </xdr:to>
    <xdr:pic>
      <xdr:nvPicPr>
        <xdr:cNvPr id="131316" name="Рисунок 18"/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001" b="7333"/>
        <a:stretch/>
      </xdr:blipFill>
      <xdr:spPr bwMode="auto">
        <a:xfrm>
          <a:off x="76201" y="6419851"/>
          <a:ext cx="1475998" cy="1171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1</xdr:row>
      <xdr:rowOff>66675</xdr:rowOff>
    </xdr:from>
    <xdr:to>
      <xdr:col>2</xdr:col>
      <xdr:colOff>1990725</xdr:colOff>
      <xdr:row>5</xdr:row>
      <xdr:rowOff>142875</xdr:rowOff>
    </xdr:to>
    <xdr:pic>
      <xdr:nvPicPr>
        <xdr:cNvPr id="131317" name="Рисунок 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95250"/>
          <a:ext cx="34956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67</xdr:row>
      <xdr:rowOff>19050</xdr:rowOff>
    </xdr:from>
    <xdr:to>
      <xdr:col>1</xdr:col>
      <xdr:colOff>1504950</xdr:colOff>
      <xdr:row>72</xdr:row>
      <xdr:rowOff>170392</xdr:rowOff>
    </xdr:to>
    <xdr:pic>
      <xdr:nvPicPr>
        <xdr:cNvPr id="144417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9221450"/>
          <a:ext cx="1457325" cy="1151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66</xdr:row>
      <xdr:rowOff>114300</xdr:rowOff>
    </xdr:from>
    <xdr:to>
      <xdr:col>1</xdr:col>
      <xdr:colOff>1571625</xdr:colOff>
      <xdr:row>66</xdr:row>
      <xdr:rowOff>1028700</xdr:rowOff>
    </xdr:to>
    <xdr:pic>
      <xdr:nvPicPr>
        <xdr:cNvPr id="144418" name="Рисунок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8135600"/>
          <a:ext cx="155257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247651</xdr:colOff>
      <xdr:row>64</xdr:row>
      <xdr:rowOff>28576</xdr:rowOff>
    </xdr:from>
    <xdr:to>
      <xdr:col>1</xdr:col>
      <xdr:colOff>1371601</xdr:colOff>
      <xdr:row>65</xdr:row>
      <xdr:rowOff>561976</xdr:rowOff>
    </xdr:to>
    <xdr:pic>
      <xdr:nvPicPr>
        <xdr:cNvPr id="144419" name="Рисунок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6" y="16868776"/>
          <a:ext cx="1123950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28574</xdr:colOff>
      <xdr:row>12</xdr:row>
      <xdr:rowOff>38100</xdr:rowOff>
    </xdr:from>
    <xdr:to>
      <xdr:col>1</xdr:col>
      <xdr:colOff>1558501</xdr:colOff>
      <xdr:row>18</xdr:row>
      <xdr:rowOff>161925</xdr:rowOff>
    </xdr:to>
    <xdr:pic>
      <xdr:nvPicPr>
        <xdr:cNvPr id="144420" name="Рисунок 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49" y="2838450"/>
          <a:ext cx="1529927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219076</xdr:colOff>
      <xdr:row>19</xdr:row>
      <xdr:rowOff>28574</xdr:rowOff>
    </xdr:from>
    <xdr:to>
      <xdr:col>1</xdr:col>
      <xdr:colOff>1451636</xdr:colOff>
      <xdr:row>24</xdr:row>
      <xdr:rowOff>180974</xdr:rowOff>
    </xdr:to>
    <xdr:pic>
      <xdr:nvPicPr>
        <xdr:cNvPr id="144421" name="Рисунок 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1" y="4229099"/>
          <a:ext cx="123256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171451</xdr:colOff>
      <xdr:row>25</xdr:row>
      <xdr:rowOff>28575</xdr:rowOff>
    </xdr:from>
    <xdr:to>
      <xdr:col>1</xdr:col>
      <xdr:colOff>1428751</xdr:colOff>
      <xdr:row>31</xdr:row>
      <xdr:rowOff>162703</xdr:rowOff>
    </xdr:to>
    <xdr:pic>
      <xdr:nvPicPr>
        <xdr:cNvPr id="144422" name="Рисунок 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6" y="5429250"/>
          <a:ext cx="1257300" cy="1334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44</xdr:row>
      <xdr:rowOff>95250</xdr:rowOff>
    </xdr:from>
    <xdr:to>
      <xdr:col>1</xdr:col>
      <xdr:colOff>1562100</xdr:colOff>
      <xdr:row>50</xdr:row>
      <xdr:rowOff>85725</xdr:rowOff>
    </xdr:to>
    <xdr:pic>
      <xdr:nvPicPr>
        <xdr:cNvPr id="144423" name="Рисунок 10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296400"/>
          <a:ext cx="154305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133350</xdr:colOff>
      <xdr:row>32</xdr:row>
      <xdr:rowOff>19051</xdr:rowOff>
    </xdr:from>
    <xdr:to>
      <xdr:col>1</xdr:col>
      <xdr:colOff>1362075</xdr:colOff>
      <xdr:row>37</xdr:row>
      <xdr:rowOff>186596</xdr:rowOff>
    </xdr:to>
    <xdr:pic>
      <xdr:nvPicPr>
        <xdr:cNvPr id="144424" name="Рисунок 1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6819901"/>
          <a:ext cx="1228725" cy="11676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285751</xdr:colOff>
      <xdr:row>51</xdr:row>
      <xdr:rowOff>19050</xdr:rowOff>
    </xdr:from>
    <xdr:to>
      <xdr:col>1</xdr:col>
      <xdr:colOff>1447801</xdr:colOff>
      <xdr:row>54</xdr:row>
      <xdr:rowOff>273888</xdr:rowOff>
    </xdr:to>
    <xdr:pic>
      <xdr:nvPicPr>
        <xdr:cNvPr id="144425" name="Рисунок 3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6" y="10620375"/>
          <a:ext cx="1162050" cy="11406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55</xdr:row>
      <xdr:rowOff>19050</xdr:rowOff>
    </xdr:from>
    <xdr:to>
      <xdr:col>1</xdr:col>
      <xdr:colOff>1409700</xdr:colOff>
      <xdr:row>59</xdr:row>
      <xdr:rowOff>225169</xdr:rowOff>
    </xdr:to>
    <xdr:pic>
      <xdr:nvPicPr>
        <xdr:cNvPr id="144426" name="Рисунок 2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1801475"/>
          <a:ext cx="1219200" cy="1158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38</xdr:row>
      <xdr:rowOff>19050</xdr:rowOff>
    </xdr:from>
    <xdr:to>
      <xdr:col>1</xdr:col>
      <xdr:colOff>1562100</xdr:colOff>
      <xdr:row>43</xdr:row>
      <xdr:rowOff>171450</xdr:rowOff>
    </xdr:to>
    <xdr:pic>
      <xdr:nvPicPr>
        <xdr:cNvPr id="144427" name="Рисунок 4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01075"/>
          <a:ext cx="154305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</xdr:colOff>
      <xdr:row>75</xdr:row>
      <xdr:rowOff>28575</xdr:rowOff>
    </xdr:from>
    <xdr:to>
      <xdr:col>1</xdr:col>
      <xdr:colOff>1524000</xdr:colOff>
      <xdr:row>75</xdr:row>
      <xdr:rowOff>1144058</xdr:rowOff>
    </xdr:to>
    <xdr:pic>
      <xdr:nvPicPr>
        <xdr:cNvPr id="144428" name="Рисунок 1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2793325"/>
          <a:ext cx="1457325" cy="11154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74</xdr:row>
      <xdr:rowOff>19050</xdr:rowOff>
    </xdr:from>
    <xdr:to>
      <xdr:col>1</xdr:col>
      <xdr:colOff>1343025</xdr:colOff>
      <xdr:row>74</xdr:row>
      <xdr:rowOff>1152525</xdr:rowOff>
    </xdr:to>
    <xdr:pic>
      <xdr:nvPicPr>
        <xdr:cNvPr id="144429" name="Рисунок 2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21602700"/>
          <a:ext cx="113347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76</xdr:row>
      <xdr:rowOff>19050</xdr:rowOff>
    </xdr:from>
    <xdr:to>
      <xdr:col>1</xdr:col>
      <xdr:colOff>1514475</xdr:colOff>
      <xdr:row>77</xdr:row>
      <xdr:rowOff>558564</xdr:rowOff>
    </xdr:to>
    <xdr:pic>
      <xdr:nvPicPr>
        <xdr:cNvPr id="144430" name="Рисунок 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3107"/>
        <a:stretch>
          <a:fillRect/>
        </a:stretch>
      </xdr:blipFill>
      <xdr:spPr bwMode="auto">
        <a:xfrm>
          <a:off x="66675" y="23964900"/>
          <a:ext cx="1476375" cy="1130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</xdr:colOff>
      <xdr:row>78</xdr:row>
      <xdr:rowOff>19050</xdr:rowOff>
    </xdr:from>
    <xdr:to>
      <xdr:col>1</xdr:col>
      <xdr:colOff>1562100</xdr:colOff>
      <xdr:row>78</xdr:row>
      <xdr:rowOff>1160297</xdr:rowOff>
    </xdr:to>
    <xdr:pic>
      <xdr:nvPicPr>
        <xdr:cNvPr id="144431" name="Рисунок 1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5146000"/>
          <a:ext cx="1476375" cy="11412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</xdr:colOff>
      <xdr:row>79</xdr:row>
      <xdr:rowOff>19050</xdr:rowOff>
    </xdr:from>
    <xdr:to>
      <xdr:col>1</xdr:col>
      <xdr:colOff>1514475</xdr:colOff>
      <xdr:row>79</xdr:row>
      <xdr:rowOff>1150291</xdr:rowOff>
    </xdr:to>
    <xdr:pic>
      <xdr:nvPicPr>
        <xdr:cNvPr id="144432" name="Рисунок 2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404" t="16234" r="26949" b="30016"/>
        <a:stretch>
          <a:fillRect/>
        </a:stretch>
      </xdr:blipFill>
      <xdr:spPr bwMode="auto">
        <a:xfrm>
          <a:off x="133350" y="26327100"/>
          <a:ext cx="1409700" cy="1131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152399</xdr:colOff>
      <xdr:row>80</xdr:row>
      <xdr:rowOff>28575</xdr:rowOff>
    </xdr:from>
    <xdr:to>
      <xdr:col>1</xdr:col>
      <xdr:colOff>1438274</xdr:colOff>
      <xdr:row>80</xdr:row>
      <xdr:rowOff>1171575</xdr:rowOff>
    </xdr:to>
    <xdr:pic>
      <xdr:nvPicPr>
        <xdr:cNvPr id="144433" name="Рисунок 1"/>
        <xdr:cNvPicPr>
          <a:picLocks noChangeAspect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294" t="12384" r="15038" b="16851"/>
        <a:stretch/>
      </xdr:blipFill>
      <xdr:spPr bwMode="auto">
        <a:xfrm>
          <a:off x="180974" y="27517725"/>
          <a:ext cx="12858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</xdr:colOff>
      <xdr:row>60</xdr:row>
      <xdr:rowOff>19050</xdr:rowOff>
    </xdr:from>
    <xdr:to>
      <xdr:col>1</xdr:col>
      <xdr:colOff>1419225</xdr:colOff>
      <xdr:row>60</xdr:row>
      <xdr:rowOff>1166695</xdr:rowOff>
    </xdr:to>
    <xdr:pic>
      <xdr:nvPicPr>
        <xdr:cNvPr id="144434" name="Рисунок 1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2992100"/>
          <a:ext cx="1247775" cy="1147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85726</xdr:colOff>
      <xdr:row>61</xdr:row>
      <xdr:rowOff>19050</xdr:rowOff>
    </xdr:from>
    <xdr:to>
      <xdr:col>1</xdr:col>
      <xdr:colOff>1495426</xdr:colOff>
      <xdr:row>61</xdr:row>
      <xdr:rowOff>1157317</xdr:rowOff>
    </xdr:to>
    <xdr:pic>
      <xdr:nvPicPr>
        <xdr:cNvPr id="144435" name="Рисунок 37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1" y="14173200"/>
          <a:ext cx="1409700" cy="11382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114300</xdr:colOff>
      <xdr:row>73</xdr:row>
      <xdr:rowOff>28575</xdr:rowOff>
    </xdr:from>
    <xdr:to>
      <xdr:col>1</xdr:col>
      <xdr:colOff>1457325</xdr:colOff>
      <xdr:row>73</xdr:row>
      <xdr:rowOff>1145066</xdr:rowOff>
    </xdr:to>
    <xdr:pic>
      <xdr:nvPicPr>
        <xdr:cNvPr id="144436" name="Рисунок 1"/>
        <xdr:cNvPicPr>
          <a:picLocks noChangeAspect="1"/>
        </xdr:cNvPicPr>
      </xdr:nvPicPr>
      <xdr:blipFill rotWithShape="1"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700" t="22641" r="26380" b="12264"/>
        <a:stretch/>
      </xdr:blipFill>
      <xdr:spPr bwMode="auto">
        <a:xfrm>
          <a:off x="142875" y="20431125"/>
          <a:ext cx="1343025" cy="11164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66676</xdr:colOff>
      <xdr:row>62</xdr:row>
      <xdr:rowOff>19050</xdr:rowOff>
    </xdr:from>
    <xdr:to>
      <xdr:col>1</xdr:col>
      <xdr:colOff>1504950</xdr:colOff>
      <xdr:row>62</xdr:row>
      <xdr:rowOff>1149769</xdr:rowOff>
    </xdr:to>
    <xdr:pic>
      <xdr:nvPicPr>
        <xdr:cNvPr id="144437" name="Рисунок 1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1" y="15354300"/>
          <a:ext cx="1438274" cy="1130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1</xdr:row>
      <xdr:rowOff>66675</xdr:rowOff>
    </xdr:from>
    <xdr:to>
      <xdr:col>2</xdr:col>
      <xdr:colOff>1990725</xdr:colOff>
      <xdr:row>5</xdr:row>
      <xdr:rowOff>142875</xdr:rowOff>
    </xdr:to>
    <xdr:pic>
      <xdr:nvPicPr>
        <xdr:cNvPr id="144438" name="Рисунок 1"/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95250"/>
          <a:ext cx="34956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12</xdr:row>
      <xdr:rowOff>133350</xdr:rowOff>
    </xdr:from>
    <xdr:to>
      <xdr:col>1</xdr:col>
      <xdr:colOff>1552575</xdr:colOff>
      <xdr:row>15</xdr:row>
      <xdr:rowOff>285750</xdr:rowOff>
    </xdr:to>
    <xdr:pic>
      <xdr:nvPicPr>
        <xdr:cNvPr id="13338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585" b="16174"/>
        <a:stretch>
          <a:fillRect/>
        </a:stretch>
      </xdr:blipFill>
      <xdr:spPr bwMode="auto">
        <a:xfrm>
          <a:off x="47625" y="2933700"/>
          <a:ext cx="153352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16</xdr:row>
      <xdr:rowOff>123825</xdr:rowOff>
    </xdr:from>
    <xdr:to>
      <xdr:col>1</xdr:col>
      <xdr:colOff>1543050</xdr:colOff>
      <xdr:row>19</xdr:row>
      <xdr:rowOff>276225</xdr:rowOff>
    </xdr:to>
    <xdr:pic>
      <xdr:nvPicPr>
        <xdr:cNvPr id="133388" name="Рисунок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015" b="13242"/>
        <a:stretch>
          <a:fillRect/>
        </a:stretch>
      </xdr:blipFill>
      <xdr:spPr bwMode="auto">
        <a:xfrm>
          <a:off x="57150" y="4562475"/>
          <a:ext cx="151447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228601</xdr:colOff>
      <xdr:row>20</xdr:row>
      <xdr:rowOff>9525</xdr:rowOff>
    </xdr:from>
    <xdr:to>
      <xdr:col>1</xdr:col>
      <xdr:colOff>1446450</xdr:colOff>
      <xdr:row>22</xdr:row>
      <xdr:rowOff>400050</xdr:rowOff>
    </xdr:to>
    <xdr:pic>
      <xdr:nvPicPr>
        <xdr:cNvPr id="133389" name="Рисунок 2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6" y="6086475"/>
          <a:ext cx="1217849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1</xdr:row>
      <xdr:rowOff>66675</xdr:rowOff>
    </xdr:from>
    <xdr:to>
      <xdr:col>3</xdr:col>
      <xdr:colOff>962025</xdr:colOff>
      <xdr:row>5</xdr:row>
      <xdr:rowOff>142875</xdr:rowOff>
    </xdr:to>
    <xdr:pic>
      <xdr:nvPicPr>
        <xdr:cNvPr id="133390" name="Рисунок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95250"/>
          <a:ext cx="34956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28574</xdr:colOff>
      <xdr:row>29</xdr:row>
      <xdr:rowOff>66676</xdr:rowOff>
    </xdr:from>
    <xdr:to>
      <xdr:col>4</xdr:col>
      <xdr:colOff>394139</xdr:colOff>
      <xdr:row>54</xdr:row>
      <xdr:rowOff>38313</xdr:rowOff>
    </xdr:to>
    <xdr:pic>
      <xdr:nvPicPr>
        <xdr:cNvPr id="31" name="Рисунок 1"/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54850" y="8987331"/>
          <a:ext cx="4017910" cy="4077241"/>
        </a:xfrm>
        <a:prstGeom prst="rect">
          <a:avLst/>
        </a:prstGeom>
        <a:noFill/>
        <a:ln>
          <a:noFill/>
        </a:ln>
        <a:effectLst>
          <a:outerShdw blurRad="63500" sx="102000" sy="102000" algn="ctr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482842</xdr:colOff>
      <xdr:row>29</xdr:row>
      <xdr:rowOff>66675</xdr:rowOff>
    </xdr:from>
    <xdr:to>
      <xdr:col>11</xdr:col>
      <xdr:colOff>392617</xdr:colOff>
      <xdr:row>54</xdr:row>
      <xdr:rowOff>36561</xdr:rowOff>
    </xdr:to>
    <xdr:pic>
      <xdr:nvPicPr>
        <xdr:cNvPr id="32" name="Рисунок 2"/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159492" y="8972550"/>
          <a:ext cx="3996000" cy="4018011"/>
        </a:xfrm>
        <a:prstGeom prst="rect">
          <a:avLst/>
        </a:prstGeom>
        <a:noFill/>
        <a:ln>
          <a:noFill/>
        </a:ln>
        <a:effectLst>
          <a:outerShdw blurRad="63500" sx="102000" sy="102000" algn="ctr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66675</xdr:rowOff>
    </xdr:from>
    <xdr:to>
      <xdr:col>2</xdr:col>
      <xdr:colOff>1990725</xdr:colOff>
      <xdr:row>5</xdr:row>
      <xdr:rowOff>142875</xdr:rowOff>
    </xdr:to>
    <xdr:pic>
      <xdr:nvPicPr>
        <xdr:cNvPr id="142347" name="Рисунок 1"/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95250"/>
          <a:ext cx="34956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66675</xdr:rowOff>
    </xdr:from>
    <xdr:to>
      <xdr:col>2</xdr:col>
      <xdr:colOff>1990725</xdr:colOff>
      <xdr:row>5</xdr:row>
      <xdr:rowOff>142875</xdr:rowOff>
    </xdr:to>
    <xdr:pic>
      <xdr:nvPicPr>
        <xdr:cNvPr id="140302" name="Рисунок 1"/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95250"/>
          <a:ext cx="34956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66675</xdr:rowOff>
    </xdr:from>
    <xdr:to>
      <xdr:col>2</xdr:col>
      <xdr:colOff>1990725</xdr:colOff>
      <xdr:row>5</xdr:row>
      <xdr:rowOff>142875</xdr:rowOff>
    </xdr:to>
    <xdr:pic>
      <xdr:nvPicPr>
        <xdr:cNvPr id="134289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95250"/>
          <a:ext cx="34956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57148</xdr:colOff>
      <xdr:row>12</xdr:row>
      <xdr:rowOff>28575</xdr:rowOff>
    </xdr:from>
    <xdr:to>
      <xdr:col>1</xdr:col>
      <xdr:colOff>1523999</xdr:colOff>
      <xdr:row>12</xdr:row>
      <xdr:rowOff>1165384</xdr:rowOff>
    </xdr:to>
    <xdr:pic>
      <xdr:nvPicPr>
        <xdr:cNvPr id="134290" name="Рисунок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24" t="13008" r="17901" b="11382"/>
        <a:stretch/>
      </xdr:blipFill>
      <xdr:spPr bwMode="auto">
        <a:xfrm>
          <a:off x="85723" y="2828925"/>
          <a:ext cx="1466851" cy="1136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19048</xdr:colOff>
      <xdr:row>13</xdr:row>
      <xdr:rowOff>19049</xdr:rowOff>
    </xdr:from>
    <xdr:to>
      <xdr:col>1</xdr:col>
      <xdr:colOff>1562099</xdr:colOff>
      <xdr:row>13</xdr:row>
      <xdr:rowOff>1159193</xdr:rowOff>
    </xdr:to>
    <xdr:pic>
      <xdr:nvPicPr>
        <xdr:cNvPr id="134291" name="Рисунок 3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80" r="4548"/>
        <a:stretch/>
      </xdr:blipFill>
      <xdr:spPr bwMode="auto">
        <a:xfrm>
          <a:off x="47623" y="4000499"/>
          <a:ext cx="1543051" cy="1140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akaz@noez-zavod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zakaz@noez-zavod.ru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zakaz@noez-zavod.ru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zakaz@noez-zavod.ru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zakaz@noez-zavod.ru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zakaz@noez-zavod.ru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zakaz@noez-zavod.ru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hyperlink" Target="mailto:zakaz@noez-zavod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M297"/>
  <sheetViews>
    <sheetView tabSelected="1" zoomScaleNormal="100" workbookViewId="0"/>
  </sheetViews>
  <sheetFormatPr defaultRowHeight="11.25" x14ac:dyDescent="0.15"/>
  <cols>
    <col min="1" max="1" width="0.42578125" style="59" customWidth="1"/>
    <col min="2" max="2" width="23.7109375" style="26" customWidth="1"/>
    <col min="3" max="3" width="31" style="33" customWidth="1"/>
    <col min="4" max="4" width="9.140625" style="30" customWidth="1"/>
    <col min="5" max="9" width="9.140625" style="29" customWidth="1"/>
    <col min="10" max="11" width="6.42578125" style="19" customWidth="1"/>
    <col min="12" max="12" width="0.28515625" style="19" customWidth="1"/>
    <col min="13" max="13" width="12" style="11" hidden="1" customWidth="1"/>
    <col min="14" max="18" width="12" style="11" customWidth="1"/>
    <col min="19" max="247" width="9.140625" style="11" customWidth="1"/>
    <col min="248" max="16384" width="9.140625" style="59"/>
  </cols>
  <sheetData>
    <row r="1" spans="2:247" ht="2.25" customHeight="1" thickBot="1" x14ac:dyDescent="0.2"/>
    <row r="2" spans="2:247" s="60" customFormat="1" ht="18" customHeight="1" x14ac:dyDescent="0.2">
      <c r="B2" s="521"/>
      <c r="C2" s="522"/>
      <c r="D2" s="535" t="s">
        <v>187</v>
      </c>
      <c r="E2" s="535"/>
      <c r="F2" s="535"/>
      <c r="G2" s="535"/>
      <c r="H2" s="535"/>
      <c r="I2" s="535"/>
      <c r="J2" s="535"/>
      <c r="K2" s="536"/>
      <c r="L2" s="20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</row>
    <row r="3" spans="2:247" s="60" customFormat="1" ht="12.75" x14ac:dyDescent="0.2">
      <c r="B3" s="523"/>
      <c r="C3" s="524"/>
      <c r="D3" s="527" t="s">
        <v>188</v>
      </c>
      <c r="E3" s="527"/>
      <c r="F3" s="527"/>
      <c r="G3" s="527"/>
      <c r="H3" s="527"/>
      <c r="I3" s="527"/>
      <c r="J3" s="527"/>
      <c r="K3" s="528"/>
      <c r="L3" s="2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</row>
    <row r="4" spans="2:247" s="60" customFormat="1" ht="12.75" x14ac:dyDescent="0.2">
      <c r="B4" s="523"/>
      <c r="C4" s="524"/>
      <c r="D4" s="537" t="s">
        <v>186</v>
      </c>
      <c r="E4" s="537"/>
      <c r="F4" s="537"/>
      <c r="G4" s="537"/>
      <c r="H4" s="537"/>
      <c r="I4" s="537"/>
      <c r="J4" s="537"/>
      <c r="K4" s="538"/>
      <c r="L4" s="2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</row>
    <row r="5" spans="2:247" s="60" customFormat="1" ht="12.75" x14ac:dyDescent="0.2">
      <c r="B5" s="523"/>
      <c r="C5" s="524"/>
      <c r="D5" s="533" t="s">
        <v>176</v>
      </c>
      <c r="E5" s="533"/>
      <c r="F5" s="533"/>
      <c r="G5" s="533"/>
      <c r="H5" s="533"/>
      <c r="I5" s="529" t="s">
        <v>173</v>
      </c>
      <c r="J5" s="529"/>
      <c r="K5" s="530"/>
      <c r="L5" s="23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</row>
    <row r="6" spans="2:247" s="60" customFormat="1" ht="12.75" x14ac:dyDescent="0.2">
      <c r="B6" s="523"/>
      <c r="C6" s="524"/>
      <c r="D6" s="534" t="s">
        <v>178</v>
      </c>
      <c r="E6" s="534"/>
      <c r="F6" s="534"/>
      <c r="G6" s="534"/>
      <c r="H6" s="534"/>
      <c r="I6" s="529" t="s">
        <v>177</v>
      </c>
      <c r="J6" s="531"/>
      <c r="K6" s="532"/>
      <c r="L6" s="19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</row>
    <row r="7" spans="2:247" s="60" customFormat="1" ht="12.75" x14ac:dyDescent="0.2">
      <c r="B7" s="525">
        <v>45689</v>
      </c>
      <c r="C7" s="526"/>
      <c r="D7" s="527" t="s">
        <v>189</v>
      </c>
      <c r="E7" s="527"/>
      <c r="F7" s="527"/>
      <c r="G7" s="527"/>
      <c r="H7" s="527"/>
      <c r="I7" s="527"/>
      <c r="J7" s="527"/>
      <c r="K7" s="528"/>
      <c r="L7" s="2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</row>
    <row r="8" spans="2:247" s="60" customFormat="1" ht="3.75" customHeight="1" thickBot="1" x14ac:dyDescent="0.25">
      <c r="B8" s="32"/>
      <c r="C8" s="34"/>
      <c r="D8" s="31"/>
      <c r="E8" s="17"/>
      <c r="F8" s="17"/>
      <c r="G8" s="17"/>
      <c r="H8" s="17"/>
      <c r="I8" s="17"/>
      <c r="J8" s="16"/>
      <c r="K8" s="18"/>
      <c r="L8" s="3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</row>
    <row r="9" spans="2:247" s="60" customFormat="1" ht="41.25" customHeight="1" thickBot="1" x14ac:dyDescent="0.25">
      <c r="B9" s="452" t="s">
        <v>0</v>
      </c>
      <c r="C9" s="453"/>
      <c r="D9" s="453"/>
      <c r="E9" s="453"/>
      <c r="F9" s="453"/>
      <c r="G9" s="453"/>
      <c r="H9" s="453"/>
      <c r="I9" s="453"/>
      <c r="J9" s="453"/>
      <c r="K9" s="454"/>
      <c r="L9" s="6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</row>
    <row r="10" spans="2:247" s="60" customFormat="1" ht="22.5" customHeight="1" x14ac:dyDescent="0.2">
      <c r="B10" s="469" t="s">
        <v>1</v>
      </c>
      <c r="C10" s="458" t="s">
        <v>2</v>
      </c>
      <c r="D10" s="62" t="s">
        <v>14</v>
      </c>
      <c r="E10" s="63" t="s">
        <v>15</v>
      </c>
      <c r="F10" s="63" t="s">
        <v>16</v>
      </c>
      <c r="G10" s="63" t="s">
        <v>17</v>
      </c>
      <c r="H10" s="63" t="s">
        <v>18</v>
      </c>
      <c r="I10" s="64" t="s">
        <v>31</v>
      </c>
      <c r="J10" s="471" t="s">
        <v>174</v>
      </c>
      <c r="K10" s="463" t="s">
        <v>175</v>
      </c>
      <c r="L10" s="7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</row>
    <row r="11" spans="2:247" s="60" customFormat="1" ht="43.5" customHeight="1" thickBot="1" x14ac:dyDescent="0.25">
      <c r="B11" s="470"/>
      <c r="C11" s="459"/>
      <c r="D11" s="65" t="s">
        <v>19</v>
      </c>
      <c r="E11" s="66" t="s">
        <v>40</v>
      </c>
      <c r="F11" s="66" t="s">
        <v>41</v>
      </c>
      <c r="G11" s="66" t="s">
        <v>42</v>
      </c>
      <c r="H11" s="66" t="s">
        <v>43</v>
      </c>
      <c r="I11" s="67" t="s">
        <v>44</v>
      </c>
      <c r="J11" s="472"/>
      <c r="K11" s="464"/>
      <c r="L11" s="7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</row>
    <row r="12" spans="2:247" s="60" customFormat="1" ht="31.5" customHeight="1" thickBot="1" x14ac:dyDescent="0.25">
      <c r="B12" s="460" t="s">
        <v>7</v>
      </c>
      <c r="C12" s="461"/>
      <c r="D12" s="461"/>
      <c r="E12" s="461"/>
      <c r="F12" s="461"/>
      <c r="G12" s="461"/>
      <c r="H12" s="461"/>
      <c r="I12" s="461"/>
      <c r="J12" s="461"/>
      <c r="K12" s="462"/>
      <c r="L12" s="68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</row>
    <row r="13" spans="2:247" s="60" customFormat="1" ht="25.5" customHeight="1" thickBot="1" x14ac:dyDescent="0.25">
      <c r="B13" s="511" t="s">
        <v>201</v>
      </c>
      <c r="C13" s="512"/>
      <c r="D13" s="512"/>
      <c r="E13" s="512"/>
      <c r="F13" s="512"/>
      <c r="G13" s="512"/>
      <c r="H13" s="512"/>
      <c r="I13" s="512"/>
      <c r="J13" s="512"/>
      <c r="K13" s="513"/>
      <c r="L13" s="69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</row>
    <row r="14" spans="2:247" s="60" customFormat="1" ht="27" customHeight="1" x14ac:dyDescent="0.2">
      <c r="B14" s="487"/>
      <c r="C14" s="41" t="s">
        <v>202</v>
      </c>
      <c r="D14" s="42">
        <v>427</v>
      </c>
      <c r="E14" s="43">
        <f t="shared" ref="E14:E20" si="0">D14*0.8</f>
        <v>341.6</v>
      </c>
      <c r="F14" s="43">
        <f t="shared" ref="F14:F20" si="1">D14*0.75</f>
        <v>320.25</v>
      </c>
      <c r="G14" s="43">
        <f t="shared" ref="G14:G20" si="2">D14*0.7</f>
        <v>298.89999999999998</v>
      </c>
      <c r="H14" s="43">
        <f t="shared" ref="H14:H20" si="3">D14*0.65</f>
        <v>277.55</v>
      </c>
      <c r="I14" s="44">
        <f t="shared" ref="I14:I20" si="4">D14*0.6</f>
        <v>256.2</v>
      </c>
      <c r="J14" s="45">
        <v>40</v>
      </c>
      <c r="K14" s="46">
        <v>6.58</v>
      </c>
      <c r="L14" s="70"/>
      <c r="M14" s="4">
        <f>D14+D14*18%</f>
        <v>503.86</v>
      </c>
      <c r="N14" s="4"/>
      <c r="O14" s="5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</row>
    <row r="15" spans="2:247" s="60" customFormat="1" ht="27" customHeight="1" x14ac:dyDescent="0.2">
      <c r="B15" s="488"/>
      <c r="C15" s="47" t="s">
        <v>203</v>
      </c>
      <c r="D15" s="48">
        <v>555</v>
      </c>
      <c r="E15" s="49">
        <f t="shared" si="0"/>
        <v>444</v>
      </c>
      <c r="F15" s="49">
        <f t="shared" si="1"/>
        <v>416.25</v>
      </c>
      <c r="G15" s="49">
        <f t="shared" si="2"/>
        <v>388.5</v>
      </c>
      <c r="H15" s="49">
        <f t="shared" si="3"/>
        <v>360.75</v>
      </c>
      <c r="I15" s="50">
        <f t="shared" si="4"/>
        <v>333</v>
      </c>
      <c r="J15" s="51">
        <v>30</v>
      </c>
      <c r="K15" s="52">
        <v>5.77</v>
      </c>
      <c r="L15" s="70"/>
      <c r="M15" s="4">
        <f t="shared" ref="M15:M52" si="5">D15+D15*18%</f>
        <v>654.9</v>
      </c>
      <c r="N15" s="4"/>
      <c r="O15" s="5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</row>
    <row r="16" spans="2:247" s="60" customFormat="1" ht="27" customHeight="1" x14ac:dyDescent="0.2">
      <c r="B16" s="488"/>
      <c r="C16" s="47" t="s">
        <v>204</v>
      </c>
      <c r="D16" s="48">
        <v>685</v>
      </c>
      <c r="E16" s="49">
        <f t="shared" si="0"/>
        <v>548</v>
      </c>
      <c r="F16" s="49">
        <f t="shared" si="1"/>
        <v>513.75</v>
      </c>
      <c r="G16" s="49">
        <f t="shared" si="2"/>
        <v>479.49999999999994</v>
      </c>
      <c r="H16" s="49">
        <f t="shared" si="3"/>
        <v>445.25</v>
      </c>
      <c r="I16" s="50">
        <f t="shared" si="4"/>
        <v>411</v>
      </c>
      <c r="J16" s="51">
        <v>30</v>
      </c>
      <c r="K16" s="52">
        <v>10.99</v>
      </c>
      <c r="L16" s="70"/>
      <c r="M16" s="4">
        <f t="shared" si="5"/>
        <v>808.3</v>
      </c>
      <c r="N16" s="4"/>
      <c r="O16" s="5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</row>
    <row r="17" spans="2:247" s="60" customFormat="1" ht="27" customHeight="1" x14ac:dyDescent="0.2">
      <c r="B17" s="488"/>
      <c r="C17" s="47" t="s">
        <v>205</v>
      </c>
      <c r="D17" s="48">
        <v>771</v>
      </c>
      <c r="E17" s="49">
        <f t="shared" si="0"/>
        <v>616.80000000000007</v>
      </c>
      <c r="F17" s="49">
        <f t="shared" si="1"/>
        <v>578.25</v>
      </c>
      <c r="G17" s="49">
        <f t="shared" si="2"/>
        <v>539.69999999999993</v>
      </c>
      <c r="H17" s="49">
        <f t="shared" si="3"/>
        <v>501.15000000000003</v>
      </c>
      <c r="I17" s="50">
        <f t="shared" si="4"/>
        <v>462.59999999999997</v>
      </c>
      <c r="J17" s="51">
        <v>30</v>
      </c>
      <c r="K17" s="52">
        <v>12.43</v>
      </c>
      <c r="L17" s="70"/>
      <c r="M17" s="4">
        <f t="shared" si="5"/>
        <v>909.78</v>
      </c>
      <c r="N17" s="4"/>
      <c r="O17" s="5"/>
      <c r="P17" s="1"/>
      <c r="Q17" s="1"/>
      <c r="R17" s="1"/>
      <c r="S17" s="1"/>
      <c r="T17" s="6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</row>
    <row r="18" spans="2:247" s="60" customFormat="1" ht="27" customHeight="1" thickBot="1" x14ac:dyDescent="0.25">
      <c r="B18" s="489"/>
      <c r="C18" s="53" t="s">
        <v>206</v>
      </c>
      <c r="D18" s="54">
        <v>835</v>
      </c>
      <c r="E18" s="55">
        <f t="shared" si="0"/>
        <v>668</v>
      </c>
      <c r="F18" s="55">
        <f t="shared" si="1"/>
        <v>626.25</v>
      </c>
      <c r="G18" s="55">
        <f t="shared" si="2"/>
        <v>584.5</v>
      </c>
      <c r="H18" s="55">
        <f t="shared" si="3"/>
        <v>542.75</v>
      </c>
      <c r="I18" s="56">
        <f t="shared" si="4"/>
        <v>501</v>
      </c>
      <c r="J18" s="57">
        <v>20</v>
      </c>
      <c r="K18" s="58">
        <v>9.2100000000000009</v>
      </c>
      <c r="L18" s="70"/>
      <c r="M18" s="4">
        <f t="shared" si="5"/>
        <v>985.3</v>
      </c>
      <c r="N18" s="4"/>
      <c r="O18" s="5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</row>
    <row r="19" spans="2:247" s="60" customFormat="1" ht="46.5" customHeight="1" x14ac:dyDescent="0.2">
      <c r="B19" s="493"/>
      <c r="C19" s="41" t="s">
        <v>207</v>
      </c>
      <c r="D19" s="42">
        <v>427</v>
      </c>
      <c r="E19" s="43">
        <f t="shared" si="0"/>
        <v>341.6</v>
      </c>
      <c r="F19" s="43">
        <f t="shared" si="1"/>
        <v>320.25</v>
      </c>
      <c r="G19" s="43">
        <f t="shared" si="2"/>
        <v>298.89999999999998</v>
      </c>
      <c r="H19" s="43">
        <f t="shared" si="3"/>
        <v>277.55</v>
      </c>
      <c r="I19" s="44">
        <f t="shared" si="4"/>
        <v>256.2</v>
      </c>
      <c r="J19" s="71">
        <v>30</v>
      </c>
      <c r="K19" s="72"/>
      <c r="L19" s="70"/>
      <c r="M19" s="4">
        <f t="shared" si="5"/>
        <v>503.86</v>
      </c>
      <c r="N19" s="4"/>
      <c r="O19" s="5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</row>
    <row r="20" spans="2:247" s="60" customFormat="1" ht="46.5" customHeight="1" thickBot="1" x14ac:dyDescent="0.25">
      <c r="B20" s="494"/>
      <c r="C20" s="53" t="s">
        <v>208</v>
      </c>
      <c r="D20" s="54">
        <v>555</v>
      </c>
      <c r="E20" s="55">
        <f t="shared" si="0"/>
        <v>444</v>
      </c>
      <c r="F20" s="55">
        <f t="shared" si="1"/>
        <v>416.25</v>
      </c>
      <c r="G20" s="55">
        <f t="shared" si="2"/>
        <v>388.5</v>
      </c>
      <c r="H20" s="55">
        <f t="shared" si="3"/>
        <v>360.75</v>
      </c>
      <c r="I20" s="56">
        <f t="shared" si="4"/>
        <v>333</v>
      </c>
      <c r="J20" s="73">
        <v>30</v>
      </c>
      <c r="K20" s="74"/>
      <c r="L20" s="70"/>
      <c r="M20" s="4">
        <f t="shared" si="5"/>
        <v>654.9</v>
      </c>
      <c r="N20" s="4"/>
      <c r="O20" s="5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</row>
    <row r="21" spans="2:247" s="78" customFormat="1" ht="25.5" customHeight="1" thickBot="1" x14ac:dyDescent="0.3">
      <c r="B21" s="455" t="s">
        <v>29</v>
      </c>
      <c r="C21" s="456"/>
      <c r="D21" s="456"/>
      <c r="E21" s="456"/>
      <c r="F21" s="456"/>
      <c r="G21" s="456"/>
      <c r="H21" s="456"/>
      <c r="I21" s="456"/>
      <c r="J21" s="456"/>
      <c r="K21" s="457"/>
      <c r="L21" s="69"/>
      <c r="M21" s="75"/>
      <c r="N21" s="75"/>
      <c r="O21" s="76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77"/>
      <c r="CV21" s="77"/>
      <c r="CW21" s="77"/>
      <c r="CX21" s="77"/>
      <c r="CY21" s="77"/>
      <c r="CZ21" s="77"/>
      <c r="DA21" s="77"/>
      <c r="DB21" s="77"/>
      <c r="DC21" s="77"/>
      <c r="DD21" s="77"/>
      <c r="DE21" s="77"/>
      <c r="DF21" s="77"/>
      <c r="DG21" s="77"/>
      <c r="DH21" s="77"/>
      <c r="DI21" s="77"/>
      <c r="DJ21" s="77"/>
      <c r="DK21" s="77"/>
      <c r="DL21" s="77"/>
      <c r="DM21" s="77"/>
      <c r="DN21" s="77"/>
      <c r="DO21" s="77"/>
      <c r="DP21" s="77"/>
      <c r="DQ21" s="77"/>
      <c r="DR21" s="77"/>
      <c r="DS21" s="77"/>
      <c r="DT21" s="77"/>
      <c r="DU21" s="77"/>
      <c r="DV21" s="77"/>
      <c r="DW21" s="77"/>
      <c r="DX21" s="77"/>
      <c r="DY21" s="77"/>
      <c r="DZ21" s="77"/>
      <c r="EA21" s="77"/>
      <c r="EB21" s="77"/>
      <c r="EC21" s="77"/>
      <c r="ED21" s="77"/>
      <c r="EE21" s="77"/>
      <c r="EF21" s="77"/>
      <c r="EG21" s="77"/>
      <c r="EH21" s="77"/>
      <c r="EI21" s="77"/>
      <c r="EJ21" s="77"/>
      <c r="EK21" s="77"/>
      <c r="EL21" s="77"/>
      <c r="EM21" s="77"/>
      <c r="EN21" s="77"/>
      <c r="EO21" s="77"/>
      <c r="EP21" s="77"/>
      <c r="EQ21" s="77"/>
      <c r="ER21" s="77"/>
      <c r="ES21" s="77"/>
      <c r="ET21" s="77"/>
      <c r="EU21" s="77"/>
      <c r="EV21" s="77"/>
      <c r="EW21" s="77"/>
      <c r="EX21" s="77"/>
      <c r="EY21" s="77"/>
      <c r="EZ21" s="77"/>
      <c r="FA21" s="77"/>
      <c r="FB21" s="77"/>
      <c r="FC21" s="77"/>
      <c r="FD21" s="77"/>
      <c r="FE21" s="77"/>
      <c r="FF21" s="77"/>
      <c r="FG21" s="77"/>
      <c r="FH21" s="77"/>
      <c r="FI21" s="77"/>
      <c r="FJ21" s="77"/>
      <c r="FK21" s="77"/>
      <c r="FL21" s="77"/>
      <c r="FM21" s="77"/>
      <c r="FN21" s="77"/>
      <c r="FO21" s="77"/>
      <c r="FP21" s="77"/>
      <c r="FQ21" s="77"/>
      <c r="FR21" s="77"/>
      <c r="FS21" s="77"/>
      <c r="FT21" s="77"/>
      <c r="FU21" s="77"/>
      <c r="FV21" s="77"/>
      <c r="FW21" s="77"/>
      <c r="FX21" s="77"/>
      <c r="FY21" s="77"/>
      <c r="FZ21" s="77"/>
      <c r="GA21" s="77"/>
      <c r="GB21" s="77"/>
      <c r="GC21" s="77"/>
      <c r="GD21" s="77"/>
      <c r="GE21" s="77"/>
      <c r="GF21" s="77"/>
      <c r="GG21" s="77"/>
      <c r="GH21" s="77"/>
      <c r="GI21" s="77"/>
      <c r="GJ21" s="77"/>
      <c r="GK21" s="77"/>
      <c r="GL21" s="77"/>
      <c r="GM21" s="77"/>
      <c r="GN21" s="77"/>
      <c r="GO21" s="77"/>
      <c r="GP21" s="77"/>
      <c r="GQ21" s="77"/>
      <c r="GR21" s="77"/>
      <c r="GS21" s="77"/>
      <c r="GT21" s="77"/>
      <c r="GU21" s="77"/>
      <c r="GV21" s="77"/>
      <c r="GW21" s="77"/>
      <c r="GX21" s="77"/>
      <c r="GY21" s="77"/>
      <c r="GZ21" s="77"/>
      <c r="HA21" s="77"/>
      <c r="HB21" s="77"/>
      <c r="HC21" s="77"/>
      <c r="HD21" s="77"/>
      <c r="HE21" s="77"/>
      <c r="HF21" s="77"/>
      <c r="HG21" s="77"/>
      <c r="HH21" s="77"/>
      <c r="HI21" s="77"/>
      <c r="HJ21" s="77"/>
      <c r="HK21" s="77"/>
      <c r="HL21" s="77"/>
      <c r="HM21" s="77"/>
      <c r="HN21" s="77"/>
      <c r="HO21" s="77"/>
      <c r="HP21" s="77"/>
      <c r="HQ21" s="77"/>
      <c r="HR21" s="77"/>
      <c r="HS21" s="77"/>
      <c r="HT21" s="77"/>
      <c r="HU21" s="77"/>
      <c r="HV21" s="77"/>
      <c r="HW21" s="77"/>
      <c r="HX21" s="77"/>
      <c r="HY21" s="77"/>
      <c r="HZ21" s="77"/>
      <c r="IA21" s="77"/>
      <c r="IB21" s="77"/>
      <c r="IC21" s="77"/>
      <c r="ID21" s="77"/>
      <c r="IE21" s="77"/>
      <c r="IF21" s="77"/>
      <c r="IG21" s="77"/>
      <c r="IH21" s="77"/>
      <c r="II21" s="77"/>
      <c r="IJ21" s="77"/>
      <c r="IK21" s="77"/>
      <c r="IL21" s="77"/>
      <c r="IM21" s="77"/>
    </row>
    <row r="22" spans="2:247" s="60" customFormat="1" ht="30.75" customHeight="1" x14ac:dyDescent="0.2">
      <c r="B22" s="448"/>
      <c r="C22" s="79" t="s">
        <v>209</v>
      </c>
      <c r="D22" s="80">
        <v>1199</v>
      </c>
      <c r="E22" s="81">
        <f>D22*0.8</f>
        <v>959.2</v>
      </c>
      <c r="F22" s="81">
        <f>D22*0.75</f>
        <v>899.25</v>
      </c>
      <c r="G22" s="81">
        <f>D22*0.7</f>
        <v>839.3</v>
      </c>
      <c r="H22" s="81">
        <f>D22*0.65</f>
        <v>779.35</v>
      </c>
      <c r="I22" s="82">
        <f>D22*0.6</f>
        <v>719.4</v>
      </c>
      <c r="J22" s="83">
        <v>8</v>
      </c>
      <c r="K22" s="46">
        <v>8.8000000000000007</v>
      </c>
      <c r="L22" s="70"/>
      <c r="M22" s="4">
        <f t="shared" si="5"/>
        <v>1414.82</v>
      </c>
      <c r="N22" s="4"/>
      <c r="O22" s="5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</row>
    <row r="23" spans="2:247" s="60" customFormat="1" ht="30.75" customHeight="1" x14ac:dyDescent="0.2">
      <c r="B23" s="478"/>
      <c r="C23" s="84" t="s">
        <v>210</v>
      </c>
      <c r="D23" s="48">
        <v>1328</v>
      </c>
      <c r="E23" s="49">
        <f>D23*0.8</f>
        <v>1062.4000000000001</v>
      </c>
      <c r="F23" s="49">
        <f>D23*0.75</f>
        <v>996</v>
      </c>
      <c r="G23" s="49">
        <f>D23*0.7</f>
        <v>929.59999999999991</v>
      </c>
      <c r="H23" s="49">
        <f>D23*0.65</f>
        <v>863.2</v>
      </c>
      <c r="I23" s="85">
        <f>D23*0.6</f>
        <v>796.8</v>
      </c>
      <c r="J23" s="86">
        <v>6</v>
      </c>
      <c r="K23" s="52">
        <v>7.6</v>
      </c>
      <c r="L23" s="70"/>
      <c r="M23" s="4">
        <f t="shared" si="5"/>
        <v>1567.04</v>
      </c>
      <c r="N23" s="4"/>
      <c r="O23" s="5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</row>
    <row r="24" spans="2:247" s="60" customFormat="1" ht="30.75" customHeight="1" thickBot="1" x14ac:dyDescent="0.25">
      <c r="B24" s="449"/>
      <c r="C24" s="87" t="s">
        <v>211</v>
      </c>
      <c r="D24" s="88">
        <v>1425</v>
      </c>
      <c r="E24" s="89">
        <f>D24*0.8</f>
        <v>1140</v>
      </c>
      <c r="F24" s="89">
        <f>D24*0.75</f>
        <v>1068.75</v>
      </c>
      <c r="G24" s="89">
        <f>D24*0.7</f>
        <v>997.49999999999989</v>
      </c>
      <c r="H24" s="89">
        <f>D24*0.65</f>
        <v>926.25</v>
      </c>
      <c r="I24" s="90">
        <f>D24*0.6</f>
        <v>855</v>
      </c>
      <c r="J24" s="91">
        <v>4</v>
      </c>
      <c r="K24" s="58">
        <v>5.8</v>
      </c>
      <c r="L24" s="70"/>
      <c r="M24" s="4">
        <f t="shared" si="5"/>
        <v>1681.5</v>
      </c>
      <c r="N24" s="4"/>
      <c r="O24" s="5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</row>
    <row r="25" spans="2:247" s="78" customFormat="1" ht="25.5" customHeight="1" thickBot="1" x14ac:dyDescent="0.3">
      <c r="B25" s="455" t="s">
        <v>6</v>
      </c>
      <c r="C25" s="456"/>
      <c r="D25" s="456"/>
      <c r="E25" s="456"/>
      <c r="F25" s="456"/>
      <c r="G25" s="456"/>
      <c r="H25" s="456"/>
      <c r="I25" s="456"/>
      <c r="J25" s="456"/>
      <c r="K25" s="457"/>
      <c r="L25" s="69"/>
      <c r="M25" s="75"/>
      <c r="N25" s="75"/>
      <c r="O25" s="76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77"/>
      <c r="DC25" s="77"/>
      <c r="DD25" s="77"/>
      <c r="DE25" s="77"/>
      <c r="DF25" s="77"/>
      <c r="DG25" s="77"/>
      <c r="DH25" s="77"/>
      <c r="DI25" s="77"/>
      <c r="DJ25" s="77"/>
      <c r="DK25" s="77"/>
      <c r="DL25" s="77"/>
      <c r="DM25" s="77"/>
      <c r="DN25" s="77"/>
      <c r="DO25" s="77"/>
      <c r="DP25" s="77"/>
      <c r="DQ25" s="77"/>
      <c r="DR25" s="77"/>
      <c r="DS25" s="77"/>
      <c r="DT25" s="77"/>
      <c r="DU25" s="77"/>
      <c r="DV25" s="77"/>
      <c r="DW25" s="77"/>
      <c r="DX25" s="77"/>
      <c r="DY25" s="77"/>
      <c r="DZ25" s="77"/>
      <c r="EA25" s="77"/>
      <c r="EB25" s="77"/>
      <c r="EC25" s="77"/>
      <c r="ED25" s="77"/>
      <c r="EE25" s="77"/>
      <c r="EF25" s="77"/>
      <c r="EG25" s="77"/>
      <c r="EH25" s="77"/>
      <c r="EI25" s="77"/>
      <c r="EJ25" s="77"/>
      <c r="EK25" s="77"/>
      <c r="EL25" s="77"/>
      <c r="EM25" s="77"/>
      <c r="EN25" s="77"/>
      <c r="EO25" s="77"/>
      <c r="EP25" s="77"/>
      <c r="EQ25" s="77"/>
      <c r="ER25" s="77"/>
      <c r="ES25" s="77"/>
      <c r="ET25" s="77"/>
      <c r="EU25" s="77"/>
      <c r="EV25" s="77"/>
      <c r="EW25" s="77"/>
      <c r="EX25" s="77"/>
      <c r="EY25" s="77"/>
      <c r="EZ25" s="77"/>
      <c r="FA25" s="77"/>
      <c r="FB25" s="77"/>
      <c r="FC25" s="77"/>
      <c r="FD25" s="77"/>
      <c r="FE25" s="77"/>
      <c r="FF25" s="77"/>
      <c r="FG25" s="77"/>
      <c r="FH25" s="77"/>
      <c r="FI25" s="77"/>
      <c r="FJ25" s="77"/>
      <c r="FK25" s="77"/>
      <c r="FL25" s="77"/>
      <c r="FM25" s="77"/>
      <c r="FN25" s="77"/>
      <c r="FO25" s="77"/>
      <c r="FP25" s="77"/>
      <c r="FQ25" s="77"/>
      <c r="FR25" s="77"/>
      <c r="FS25" s="77"/>
      <c r="FT25" s="77"/>
      <c r="FU25" s="77"/>
      <c r="FV25" s="77"/>
      <c r="FW25" s="77"/>
      <c r="FX25" s="77"/>
      <c r="FY25" s="77"/>
      <c r="FZ25" s="77"/>
      <c r="GA25" s="77"/>
      <c r="GB25" s="77"/>
      <c r="GC25" s="77"/>
      <c r="GD25" s="77"/>
      <c r="GE25" s="77"/>
      <c r="GF25" s="77"/>
      <c r="GG25" s="77"/>
      <c r="GH25" s="77"/>
      <c r="GI25" s="77"/>
      <c r="GJ25" s="77"/>
      <c r="GK25" s="77"/>
      <c r="GL25" s="77"/>
      <c r="GM25" s="77"/>
      <c r="GN25" s="77"/>
      <c r="GO25" s="77"/>
      <c r="GP25" s="77"/>
      <c r="GQ25" s="77"/>
      <c r="GR25" s="77"/>
      <c r="GS25" s="77"/>
      <c r="GT25" s="77"/>
      <c r="GU25" s="77"/>
      <c r="GV25" s="77"/>
      <c r="GW25" s="77"/>
      <c r="GX25" s="77"/>
      <c r="GY25" s="77"/>
      <c r="GZ25" s="77"/>
      <c r="HA25" s="77"/>
      <c r="HB25" s="77"/>
      <c r="HC25" s="77"/>
      <c r="HD25" s="77"/>
      <c r="HE25" s="77"/>
      <c r="HF25" s="77"/>
      <c r="HG25" s="77"/>
      <c r="HH25" s="77"/>
      <c r="HI25" s="77"/>
      <c r="HJ25" s="77"/>
      <c r="HK25" s="77"/>
      <c r="HL25" s="77"/>
      <c r="HM25" s="77"/>
      <c r="HN25" s="77"/>
      <c r="HO25" s="77"/>
      <c r="HP25" s="77"/>
      <c r="HQ25" s="77"/>
      <c r="HR25" s="77"/>
      <c r="HS25" s="77"/>
      <c r="HT25" s="77"/>
      <c r="HU25" s="77"/>
      <c r="HV25" s="77"/>
      <c r="HW25" s="77"/>
      <c r="HX25" s="77"/>
      <c r="HY25" s="77"/>
      <c r="HZ25" s="77"/>
      <c r="IA25" s="77"/>
      <c r="IB25" s="77"/>
      <c r="IC25" s="77"/>
      <c r="ID25" s="77"/>
      <c r="IE25" s="77"/>
      <c r="IF25" s="77"/>
      <c r="IG25" s="77"/>
      <c r="IH25" s="77"/>
      <c r="II25" s="77"/>
      <c r="IJ25" s="77"/>
      <c r="IK25" s="77"/>
      <c r="IL25" s="77"/>
      <c r="IM25" s="77"/>
    </row>
    <row r="26" spans="2:247" s="60" customFormat="1" ht="30.75" customHeight="1" x14ac:dyDescent="0.2">
      <c r="B26" s="475"/>
      <c r="C26" s="79" t="s">
        <v>212</v>
      </c>
      <c r="D26" s="92">
        <v>249</v>
      </c>
      <c r="E26" s="81">
        <f>D26*0.8</f>
        <v>199.20000000000002</v>
      </c>
      <c r="F26" s="81">
        <f>D26*0.75</f>
        <v>186.75</v>
      </c>
      <c r="G26" s="81">
        <f>D26*0.7</f>
        <v>174.29999999999998</v>
      </c>
      <c r="H26" s="81">
        <f>D26*0.65</f>
        <v>161.85</v>
      </c>
      <c r="I26" s="82">
        <f>D26*0.6</f>
        <v>149.4</v>
      </c>
      <c r="J26" s="93">
        <v>50</v>
      </c>
      <c r="K26" s="94">
        <v>4.75</v>
      </c>
      <c r="L26" s="95"/>
      <c r="M26" s="4">
        <f t="shared" si="5"/>
        <v>293.82</v>
      </c>
      <c r="N26" s="4"/>
      <c r="O26" s="5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</row>
    <row r="27" spans="2:247" s="60" customFormat="1" ht="30.75" customHeight="1" x14ac:dyDescent="0.2">
      <c r="B27" s="476"/>
      <c r="C27" s="84" t="s">
        <v>213</v>
      </c>
      <c r="D27" s="96">
        <v>326</v>
      </c>
      <c r="E27" s="49">
        <f>D27*0.8</f>
        <v>260.8</v>
      </c>
      <c r="F27" s="49">
        <f>D27*0.75</f>
        <v>244.5</v>
      </c>
      <c r="G27" s="49">
        <f>D27*0.7</f>
        <v>228.2</v>
      </c>
      <c r="H27" s="49">
        <f>D27*0.65</f>
        <v>211.9</v>
      </c>
      <c r="I27" s="85">
        <f>D27*0.6</f>
        <v>195.6</v>
      </c>
      <c r="J27" s="97">
        <v>50</v>
      </c>
      <c r="K27" s="98">
        <v>10.5</v>
      </c>
      <c r="L27" s="95"/>
      <c r="M27" s="4">
        <f t="shared" si="5"/>
        <v>384.68</v>
      </c>
      <c r="N27" s="4"/>
      <c r="O27" s="5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</row>
    <row r="28" spans="2:247" s="60" customFormat="1" ht="30.75" customHeight="1" thickBot="1" x14ac:dyDescent="0.25">
      <c r="B28" s="477"/>
      <c r="C28" s="87" t="s">
        <v>214</v>
      </c>
      <c r="D28" s="99">
        <v>410</v>
      </c>
      <c r="E28" s="89">
        <f>D28*0.8</f>
        <v>328</v>
      </c>
      <c r="F28" s="89">
        <f>D28*0.75</f>
        <v>307.5</v>
      </c>
      <c r="G28" s="89">
        <f>D28*0.7</f>
        <v>287</v>
      </c>
      <c r="H28" s="89">
        <f>D28*0.65</f>
        <v>266.5</v>
      </c>
      <c r="I28" s="90">
        <f>D28*0.6</f>
        <v>246</v>
      </c>
      <c r="J28" s="100" t="s">
        <v>3</v>
      </c>
      <c r="K28" s="101">
        <v>9.5</v>
      </c>
      <c r="L28" s="102"/>
      <c r="M28" s="4">
        <f t="shared" si="5"/>
        <v>483.8</v>
      </c>
      <c r="N28" s="4"/>
      <c r="O28" s="5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</row>
    <row r="29" spans="2:247" s="78" customFormat="1" ht="25.5" customHeight="1" thickBot="1" x14ac:dyDescent="0.3">
      <c r="B29" s="455" t="s">
        <v>179</v>
      </c>
      <c r="C29" s="456"/>
      <c r="D29" s="456"/>
      <c r="E29" s="456"/>
      <c r="F29" s="456"/>
      <c r="G29" s="456"/>
      <c r="H29" s="456"/>
      <c r="I29" s="456"/>
      <c r="J29" s="456"/>
      <c r="K29" s="457"/>
      <c r="L29" s="69"/>
      <c r="M29" s="75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  <c r="EL29" s="77"/>
      <c r="EM29" s="77"/>
      <c r="EN29" s="77"/>
      <c r="EO29" s="77"/>
      <c r="EP29" s="77"/>
      <c r="EQ29" s="77"/>
      <c r="ER29" s="77"/>
      <c r="ES29" s="77"/>
      <c r="ET29" s="77"/>
      <c r="EU29" s="77"/>
      <c r="EV29" s="77"/>
      <c r="EW29" s="77"/>
      <c r="EX29" s="77"/>
      <c r="EY29" s="77"/>
      <c r="EZ29" s="77"/>
      <c r="FA29" s="77"/>
      <c r="FB29" s="77"/>
      <c r="FC29" s="77"/>
      <c r="FD29" s="77"/>
      <c r="FE29" s="77"/>
      <c r="FF29" s="77"/>
      <c r="FG29" s="77"/>
      <c r="FH29" s="77"/>
      <c r="FI29" s="77"/>
      <c r="FJ29" s="77"/>
      <c r="FK29" s="77"/>
      <c r="FL29" s="77"/>
      <c r="FM29" s="77"/>
      <c r="FN29" s="77"/>
      <c r="FO29" s="77"/>
      <c r="FP29" s="77"/>
      <c r="FQ29" s="77"/>
      <c r="FR29" s="77"/>
      <c r="FS29" s="77"/>
      <c r="FT29" s="77"/>
      <c r="FU29" s="77"/>
      <c r="FV29" s="77"/>
      <c r="FW29" s="77"/>
      <c r="FX29" s="77"/>
      <c r="FY29" s="77"/>
      <c r="FZ29" s="77"/>
      <c r="GA29" s="77"/>
      <c r="GB29" s="77"/>
      <c r="GC29" s="77"/>
      <c r="GD29" s="77"/>
      <c r="GE29" s="77"/>
      <c r="GF29" s="77"/>
      <c r="GG29" s="77"/>
      <c r="GH29" s="77"/>
      <c r="GI29" s="77"/>
      <c r="GJ29" s="77"/>
      <c r="GK29" s="77"/>
      <c r="GL29" s="77"/>
      <c r="GM29" s="77"/>
      <c r="GN29" s="77"/>
      <c r="GO29" s="77"/>
      <c r="GP29" s="77"/>
      <c r="GQ29" s="77"/>
      <c r="GR29" s="77"/>
      <c r="GS29" s="77"/>
      <c r="GT29" s="77"/>
      <c r="GU29" s="77"/>
      <c r="GV29" s="77"/>
      <c r="GW29" s="77"/>
      <c r="GX29" s="77"/>
      <c r="GY29" s="77"/>
      <c r="GZ29" s="77"/>
      <c r="HA29" s="77"/>
      <c r="HB29" s="77"/>
      <c r="HC29" s="77"/>
      <c r="HD29" s="77"/>
      <c r="HE29" s="77"/>
      <c r="HF29" s="77"/>
      <c r="HG29" s="77"/>
      <c r="HH29" s="77"/>
      <c r="HI29" s="77"/>
      <c r="HJ29" s="77"/>
      <c r="HK29" s="77"/>
      <c r="HL29" s="77"/>
      <c r="HM29" s="77"/>
      <c r="HN29" s="77"/>
      <c r="HO29" s="77"/>
      <c r="HP29" s="77"/>
      <c r="HQ29" s="77"/>
      <c r="HR29" s="77"/>
      <c r="HS29" s="77"/>
      <c r="HT29" s="77"/>
      <c r="HU29" s="77"/>
      <c r="HV29" s="77"/>
      <c r="HW29" s="77"/>
      <c r="HX29" s="77"/>
      <c r="HY29" s="77"/>
      <c r="HZ29" s="77"/>
      <c r="IA29" s="77"/>
      <c r="IB29" s="77"/>
      <c r="IC29" s="77"/>
      <c r="ID29" s="77"/>
      <c r="IE29" s="77"/>
      <c r="IF29" s="77"/>
      <c r="IG29" s="77"/>
      <c r="IH29" s="77"/>
      <c r="II29" s="77"/>
      <c r="IJ29" s="77"/>
      <c r="IK29" s="77"/>
      <c r="IL29" s="77"/>
      <c r="IM29" s="77"/>
    </row>
    <row r="30" spans="2:247" s="60" customFormat="1" ht="30.75" customHeight="1" x14ac:dyDescent="0.2">
      <c r="B30" s="475"/>
      <c r="C30" s="79" t="s">
        <v>215</v>
      </c>
      <c r="D30" s="92">
        <v>241</v>
      </c>
      <c r="E30" s="81">
        <f>D30*0.8</f>
        <v>192.8</v>
      </c>
      <c r="F30" s="81">
        <f>D30*0.75</f>
        <v>180.75</v>
      </c>
      <c r="G30" s="81">
        <f>D30*0.7</f>
        <v>168.7</v>
      </c>
      <c r="H30" s="81">
        <f>D30*0.65</f>
        <v>156.65</v>
      </c>
      <c r="I30" s="82">
        <f>D30*0.6</f>
        <v>144.6</v>
      </c>
      <c r="J30" s="93">
        <v>50</v>
      </c>
      <c r="K30" s="94">
        <v>5.0199999999999996</v>
      </c>
      <c r="L30" s="95"/>
      <c r="M30" s="4">
        <f t="shared" si="5"/>
        <v>284.38</v>
      </c>
      <c r="N30" s="4"/>
      <c r="O30" s="5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</row>
    <row r="31" spans="2:247" s="60" customFormat="1" ht="30.75" customHeight="1" x14ac:dyDescent="0.2">
      <c r="B31" s="476"/>
      <c r="C31" s="84" t="s">
        <v>216</v>
      </c>
      <c r="D31" s="96">
        <v>315</v>
      </c>
      <c r="E31" s="49">
        <f>D31*0.8</f>
        <v>252</v>
      </c>
      <c r="F31" s="49">
        <f>D31*0.75</f>
        <v>236.25</v>
      </c>
      <c r="G31" s="49">
        <f>D31*0.7</f>
        <v>220.5</v>
      </c>
      <c r="H31" s="49">
        <f>D31*0.65</f>
        <v>204.75</v>
      </c>
      <c r="I31" s="85">
        <f>D31*0.6</f>
        <v>189</v>
      </c>
      <c r="J31" s="97">
        <v>40</v>
      </c>
      <c r="K31" s="98">
        <v>8.6</v>
      </c>
      <c r="L31" s="95"/>
      <c r="M31" s="4">
        <f t="shared" si="5"/>
        <v>371.7</v>
      </c>
      <c r="N31" s="4"/>
      <c r="O31" s="5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</row>
    <row r="32" spans="2:247" s="60" customFormat="1" ht="30.75" customHeight="1" thickBot="1" x14ac:dyDescent="0.25">
      <c r="B32" s="477"/>
      <c r="C32" s="87" t="s">
        <v>217</v>
      </c>
      <c r="D32" s="99">
        <v>396</v>
      </c>
      <c r="E32" s="89">
        <f>D32*0.8</f>
        <v>316.8</v>
      </c>
      <c r="F32" s="89">
        <f>D32*0.75</f>
        <v>297</v>
      </c>
      <c r="G32" s="89">
        <f>D32*0.7</f>
        <v>277.2</v>
      </c>
      <c r="H32" s="89">
        <f>D32*0.65</f>
        <v>257.40000000000003</v>
      </c>
      <c r="I32" s="90">
        <f>D32*0.6</f>
        <v>237.6</v>
      </c>
      <c r="J32" s="100" t="s">
        <v>5</v>
      </c>
      <c r="K32" s="101">
        <v>12.71</v>
      </c>
      <c r="L32" s="102"/>
      <c r="M32" s="4">
        <f t="shared" si="5"/>
        <v>467.28</v>
      </c>
      <c r="N32" s="4"/>
      <c r="O32" s="5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</row>
    <row r="33" spans="1:247" s="78" customFormat="1" ht="25.5" customHeight="1" thickBot="1" x14ac:dyDescent="0.3">
      <c r="B33" s="455" t="s">
        <v>180</v>
      </c>
      <c r="C33" s="456"/>
      <c r="D33" s="456"/>
      <c r="E33" s="456"/>
      <c r="F33" s="456"/>
      <c r="G33" s="456"/>
      <c r="H33" s="456"/>
      <c r="I33" s="456"/>
      <c r="J33" s="456"/>
      <c r="K33" s="457"/>
      <c r="L33" s="69"/>
      <c r="M33" s="75"/>
      <c r="N33" s="75"/>
      <c r="O33" s="76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  <c r="DD33" s="77"/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7"/>
      <c r="DS33" s="77"/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7"/>
      <c r="EH33" s="77"/>
      <c r="EI33" s="77"/>
      <c r="EJ33" s="77"/>
      <c r="EK33" s="77"/>
      <c r="EL33" s="77"/>
      <c r="EM33" s="77"/>
      <c r="EN33" s="77"/>
      <c r="EO33" s="77"/>
      <c r="EP33" s="77"/>
      <c r="EQ33" s="77"/>
      <c r="ER33" s="77"/>
      <c r="ES33" s="77"/>
      <c r="ET33" s="77"/>
      <c r="EU33" s="77"/>
      <c r="EV33" s="77"/>
      <c r="EW33" s="77"/>
      <c r="EX33" s="77"/>
      <c r="EY33" s="77"/>
      <c r="EZ33" s="77"/>
      <c r="FA33" s="77"/>
      <c r="FB33" s="77"/>
      <c r="FC33" s="77"/>
      <c r="FD33" s="77"/>
      <c r="FE33" s="77"/>
      <c r="FF33" s="77"/>
      <c r="FG33" s="77"/>
      <c r="FH33" s="77"/>
      <c r="FI33" s="77"/>
      <c r="FJ33" s="77"/>
      <c r="FK33" s="77"/>
      <c r="FL33" s="77"/>
      <c r="FM33" s="77"/>
      <c r="FN33" s="77"/>
      <c r="FO33" s="77"/>
      <c r="FP33" s="77"/>
      <c r="FQ33" s="77"/>
      <c r="FR33" s="77"/>
      <c r="FS33" s="77"/>
      <c r="FT33" s="77"/>
      <c r="FU33" s="77"/>
      <c r="FV33" s="77"/>
      <c r="FW33" s="77"/>
      <c r="FX33" s="77"/>
      <c r="FY33" s="77"/>
      <c r="FZ33" s="77"/>
      <c r="GA33" s="77"/>
      <c r="GB33" s="77"/>
      <c r="GC33" s="77"/>
      <c r="GD33" s="77"/>
      <c r="GE33" s="77"/>
      <c r="GF33" s="77"/>
      <c r="GG33" s="77"/>
      <c r="GH33" s="77"/>
      <c r="GI33" s="77"/>
      <c r="GJ33" s="77"/>
      <c r="GK33" s="77"/>
      <c r="GL33" s="77"/>
      <c r="GM33" s="77"/>
      <c r="GN33" s="77"/>
      <c r="GO33" s="77"/>
      <c r="GP33" s="77"/>
      <c r="GQ33" s="77"/>
      <c r="GR33" s="77"/>
      <c r="GS33" s="77"/>
      <c r="GT33" s="77"/>
      <c r="GU33" s="77"/>
      <c r="GV33" s="77"/>
      <c r="GW33" s="77"/>
      <c r="GX33" s="77"/>
      <c r="GY33" s="77"/>
      <c r="GZ33" s="77"/>
      <c r="HA33" s="77"/>
      <c r="HB33" s="77"/>
      <c r="HC33" s="77"/>
      <c r="HD33" s="77"/>
      <c r="HE33" s="77"/>
      <c r="HF33" s="77"/>
      <c r="HG33" s="77"/>
      <c r="HH33" s="77"/>
      <c r="HI33" s="77"/>
      <c r="HJ33" s="77"/>
      <c r="HK33" s="77"/>
      <c r="HL33" s="77"/>
      <c r="HM33" s="77"/>
      <c r="HN33" s="77"/>
      <c r="HO33" s="77"/>
      <c r="HP33" s="77"/>
      <c r="HQ33" s="77"/>
      <c r="HR33" s="77"/>
      <c r="HS33" s="77"/>
      <c r="HT33" s="77"/>
      <c r="HU33" s="77"/>
      <c r="HV33" s="77"/>
      <c r="HW33" s="77"/>
      <c r="HX33" s="77"/>
      <c r="HY33" s="77"/>
      <c r="HZ33" s="77"/>
      <c r="IA33" s="77"/>
      <c r="IB33" s="77"/>
      <c r="IC33" s="77"/>
      <c r="ID33" s="77"/>
      <c r="IE33" s="77"/>
      <c r="IF33" s="77"/>
      <c r="IG33" s="77"/>
      <c r="IH33" s="77"/>
      <c r="II33" s="77"/>
      <c r="IJ33" s="77"/>
      <c r="IK33" s="77"/>
      <c r="IL33" s="77"/>
      <c r="IM33" s="77"/>
    </row>
    <row r="34" spans="1:247" s="60" customFormat="1" ht="18" customHeight="1" x14ac:dyDescent="0.2">
      <c r="B34" s="438"/>
      <c r="C34" s="79" t="s">
        <v>497</v>
      </c>
      <c r="D34" s="92">
        <v>127</v>
      </c>
      <c r="E34" s="81">
        <f t="shared" ref="E34:E39" si="6">D34*0.8</f>
        <v>101.60000000000001</v>
      </c>
      <c r="F34" s="81">
        <f t="shared" ref="F34:F39" si="7">D34*0.75</f>
        <v>95.25</v>
      </c>
      <c r="G34" s="81">
        <f t="shared" ref="G34:G39" si="8">D34*0.7</f>
        <v>88.899999999999991</v>
      </c>
      <c r="H34" s="81">
        <f t="shared" ref="H34:H39" si="9">D34*0.65</f>
        <v>82.55</v>
      </c>
      <c r="I34" s="82">
        <f t="shared" ref="I34:I39" si="10">D34*0.6</f>
        <v>76.2</v>
      </c>
      <c r="J34" s="103"/>
      <c r="K34" s="104"/>
      <c r="L34" s="102"/>
      <c r="M34" s="4">
        <f t="shared" si="5"/>
        <v>149.86000000000001</v>
      </c>
      <c r="N34" s="4"/>
      <c r="O34" s="5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</row>
    <row r="35" spans="1:247" s="60" customFormat="1" ht="18" customHeight="1" x14ac:dyDescent="0.2">
      <c r="B35" s="499"/>
      <c r="C35" s="84" t="s">
        <v>498</v>
      </c>
      <c r="D35" s="96">
        <v>183</v>
      </c>
      <c r="E35" s="49">
        <f t="shared" si="6"/>
        <v>146.4</v>
      </c>
      <c r="F35" s="49">
        <f t="shared" si="7"/>
        <v>137.25</v>
      </c>
      <c r="G35" s="49">
        <f t="shared" si="8"/>
        <v>128.1</v>
      </c>
      <c r="H35" s="49">
        <f t="shared" si="9"/>
        <v>118.95</v>
      </c>
      <c r="I35" s="85">
        <f t="shared" si="10"/>
        <v>109.8</v>
      </c>
      <c r="J35" s="105"/>
      <c r="K35" s="106"/>
      <c r="L35" s="102"/>
      <c r="M35" s="4">
        <f t="shared" si="5"/>
        <v>215.94</v>
      </c>
      <c r="N35" s="4"/>
      <c r="O35" s="5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</row>
    <row r="36" spans="1:247" s="60" customFormat="1" ht="18" customHeight="1" x14ac:dyDescent="0.2">
      <c r="B36" s="499"/>
      <c r="C36" s="84" t="s">
        <v>499</v>
      </c>
      <c r="D36" s="96">
        <v>239</v>
      </c>
      <c r="E36" s="49">
        <f t="shared" si="6"/>
        <v>191.20000000000002</v>
      </c>
      <c r="F36" s="49">
        <f t="shared" si="7"/>
        <v>179.25</v>
      </c>
      <c r="G36" s="49">
        <f t="shared" si="8"/>
        <v>167.29999999999998</v>
      </c>
      <c r="H36" s="49">
        <f t="shared" si="9"/>
        <v>155.35</v>
      </c>
      <c r="I36" s="85">
        <f t="shared" si="10"/>
        <v>143.4</v>
      </c>
      <c r="J36" s="105"/>
      <c r="K36" s="106"/>
      <c r="L36" s="102"/>
      <c r="M36" s="4">
        <f t="shared" si="5"/>
        <v>282.02</v>
      </c>
      <c r="N36" s="4"/>
      <c r="O36" s="5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</row>
    <row r="37" spans="1:247" s="60" customFormat="1" ht="18" customHeight="1" x14ac:dyDescent="0.2">
      <c r="B37" s="499"/>
      <c r="C37" s="84" t="s">
        <v>500</v>
      </c>
      <c r="D37" s="96">
        <v>305</v>
      </c>
      <c r="E37" s="49">
        <f t="shared" si="6"/>
        <v>244</v>
      </c>
      <c r="F37" s="49">
        <f t="shared" si="7"/>
        <v>228.75</v>
      </c>
      <c r="G37" s="49">
        <f t="shared" si="8"/>
        <v>213.5</v>
      </c>
      <c r="H37" s="49">
        <f t="shared" si="9"/>
        <v>198.25</v>
      </c>
      <c r="I37" s="85">
        <f t="shared" si="10"/>
        <v>183</v>
      </c>
      <c r="J37" s="105"/>
      <c r="K37" s="106"/>
      <c r="L37" s="102"/>
      <c r="M37" s="4">
        <f t="shared" si="5"/>
        <v>359.9</v>
      </c>
      <c r="N37" s="4"/>
      <c r="O37" s="5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</row>
    <row r="38" spans="1:247" s="60" customFormat="1" ht="18" customHeight="1" x14ac:dyDescent="0.2">
      <c r="B38" s="499"/>
      <c r="C38" s="84" t="s">
        <v>501</v>
      </c>
      <c r="D38" s="96">
        <v>327</v>
      </c>
      <c r="E38" s="49">
        <f t="shared" si="6"/>
        <v>261.60000000000002</v>
      </c>
      <c r="F38" s="49">
        <f t="shared" si="7"/>
        <v>245.25</v>
      </c>
      <c r="G38" s="49">
        <f t="shared" si="8"/>
        <v>228.89999999999998</v>
      </c>
      <c r="H38" s="49">
        <f t="shared" si="9"/>
        <v>212.55</v>
      </c>
      <c r="I38" s="85">
        <f t="shared" si="10"/>
        <v>196.2</v>
      </c>
      <c r="J38" s="105"/>
      <c r="K38" s="106"/>
      <c r="L38" s="102"/>
      <c r="M38" s="4">
        <f t="shared" si="5"/>
        <v>385.86</v>
      </c>
      <c r="N38" s="4"/>
      <c r="O38" s="5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</row>
    <row r="39" spans="1:247" s="60" customFormat="1" ht="18" customHeight="1" thickBot="1" x14ac:dyDescent="0.25">
      <c r="B39" s="439"/>
      <c r="C39" s="87" t="s">
        <v>502</v>
      </c>
      <c r="D39" s="99">
        <v>361</v>
      </c>
      <c r="E39" s="89">
        <f t="shared" si="6"/>
        <v>288.8</v>
      </c>
      <c r="F39" s="89">
        <f t="shared" si="7"/>
        <v>270.75</v>
      </c>
      <c r="G39" s="89">
        <f t="shared" si="8"/>
        <v>252.7</v>
      </c>
      <c r="H39" s="89">
        <f t="shared" si="9"/>
        <v>234.65</v>
      </c>
      <c r="I39" s="90">
        <f t="shared" si="10"/>
        <v>216.6</v>
      </c>
      <c r="J39" s="100"/>
      <c r="K39" s="101"/>
      <c r="L39" s="102"/>
      <c r="M39" s="4">
        <f t="shared" si="5"/>
        <v>425.98</v>
      </c>
      <c r="N39" s="4"/>
      <c r="O39" s="5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</row>
    <row r="40" spans="1:247" s="78" customFormat="1" ht="25.5" customHeight="1" thickBot="1" x14ac:dyDescent="0.3">
      <c r="B40" s="455" t="s">
        <v>8</v>
      </c>
      <c r="C40" s="456"/>
      <c r="D40" s="456"/>
      <c r="E40" s="456"/>
      <c r="F40" s="456"/>
      <c r="G40" s="456"/>
      <c r="H40" s="456"/>
      <c r="I40" s="456"/>
      <c r="J40" s="456"/>
      <c r="K40" s="457"/>
      <c r="L40" s="69"/>
      <c r="M40" s="75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  <c r="ID40" s="77"/>
      <c r="IE40" s="77"/>
      <c r="IF40" s="77"/>
      <c r="IG40" s="77"/>
      <c r="IH40" s="77"/>
      <c r="II40" s="77"/>
      <c r="IJ40" s="77"/>
      <c r="IK40" s="77"/>
      <c r="IL40" s="77"/>
      <c r="IM40" s="77"/>
    </row>
    <row r="41" spans="1:247" s="60" customFormat="1" ht="23.25" customHeight="1" x14ac:dyDescent="0.2">
      <c r="B41" s="475"/>
      <c r="C41" s="79" t="s">
        <v>503</v>
      </c>
      <c r="D41" s="473">
        <v>264</v>
      </c>
      <c r="E41" s="465">
        <f>D41*0.8</f>
        <v>211.20000000000002</v>
      </c>
      <c r="F41" s="465">
        <f>D41*0.75</f>
        <v>198</v>
      </c>
      <c r="G41" s="465">
        <f>D41*0.7</f>
        <v>184.79999999999998</v>
      </c>
      <c r="H41" s="465">
        <f>D41*0.65</f>
        <v>171.6</v>
      </c>
      <c r="I41" s="496">
        <f>D41*0.6</f>
        <v>158.4</v>
      </c>
      <c r="J41" s="479">
        <v>30</v>
      </c>
      <c r="K41" s="467">
        <v>3.84</v>
      </c>
      <c r="L41" s="70"/>
      <c r="M41" s="4">
        <f t="shared" si="5"/>
        <v>311.52</v>
      </c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</row>
    <row r="42" spans="1:247" s="60" customFormat="1" ht="23.25" customHeight="1" x14ac:dyDescent="0.2">
      <c r="B42" s="476"/>
      <c r="C42" s="84" t="s">
        <v>504</v>
      </c>
      <c r="D42" s="474"/>
      <c r="E42" s="466"/>
      <c r="F42" s="466"/>
      <c r="G42" s="466"/>
      <c r="H42" s="466"/>
      <c r="I42" s="482"/>
      <c r="J42" s="480"/>
      <c r="K42" s="468"/>
      <c r="L42" s="70"/>
      <c r="M42" s="4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</row>
    <row r="43" spans="1:247" s="60" customFormat="1" ht="23.25" customHeight="1" x14ac:dyDescent="0.2">
      <c r="B43" s="476"/>
      <c r="C43" s="84" t="s">
        <v>505</v>
      </c>
      <c r="D43" s="474">
        <v>338</v>
      </c>
      <c r="E43" s="466">
        <f>D43*0.8</f>
        <v>270.40000000000003</v>
      </c>
      <c r="F43" s="466">
        <f>D43*0.75</f>
        <v>253.5</v>
      </c>
      <c r="G43" s="466">
        <f>D43*0.7</f>
        <v>236.6</v>
      </c>
      <c r="H43" s="466">
        <f>D43*0.65</f>
        <v>219.70000000000002</v>
      </c>
      <c r="I43" s="482">
        <f>D43*0.6</f>
        <v>202.79999999999998</v>
      </c>
      <c r="J43" s="480">
        <v>20</v>
      </c>
      <c r="K43" s="468">
        <v>4.53</v>
      </c>
      <c r="L43" s="70"/>
      <c r="M43" s="4">
        <f t="shared" si="5"/>
        <v>398.84</v>
      </c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</row>
    <row r="44" spans="1:247" s="60" customFormat="1" ht="23.25" customHeight="1" thickBot="1" x14ac:dyDescent="0.25">
      <c r="B44" s="477"/>
      <c r="C44" s="87" t="s">
        <v>506</v>
      </c>
      <c r="D44" s="497"/>
      <c r="E44" s="481"/>
      <c r="F44" s="481"/>
      <c r="G44" s="481"/>
      <c r="H44" s="481"/>
      <c r="I44" s="483"/>
      <c r="J44" s="498"/>
      <c r="K44" s="495"/>
      <c r="L44" s="70"/>
      <c r="M44" s="4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</row>
    <row r="45" spans="1:247" s="78" customFormat="1" ht="25.5" customHeight="1" thickBot="1" x14ac:dyDescent="0.3">
      <c r="B45" s="540" t="s">
        <v>9</v>
      </c>
      <c r="C45" s="456"/>
      <c r="D45" s="456"/>
      <c r="E45" s="456"/>
      <c r="F45" s="456"/>
      <c r="G45" s="456"/>
      <c r="H45" s="456"/>
      <c r="I45" s="456"/>
      <c r="J45" s="456"/>
      <c r="K45" s="457"/>
      <c r="L45" s="69"/>
      <c r="M45" s="75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7"/>
      <c r="BM45" s="77"/>
      <c r="BN45" s="77"/>
      <c r="BO45" s="77"/>
      <c r="BP45" s="77"/>
      <c r="BQ45" s="77"/>
      <c r="BR45" s="77"/>
      <c r="BS45" s="77"/>
      <c r="BT45" s="77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  <c r="DB45" s="77"/>
      <c r="DC45" s="77"/>
      <c r="DD45" s="77"/>
      <c r="DE45" s="77"/>
      <c r="DF45" s="77"/>
      <c r="DG45" s="77"/>
      <c r="DH45" s="77"/>
      <c r="DI45" s="77"/>
      <c r="DJ45" s="77"/>
      <c r="DK45" s="77"/>
      <c r="DL45" s="77"/>
      <c r="DM45" s="77"/>
      <c r="DN45" s="77"/>
      <c r="DO45" s="77"/>
      <c r="DP45" s="77"/>
      <c r="DQ45" s="77"/>
      <c r="DR45" s="77"/>
      <c r="DS45" s="77"/>
      <c r="DT45" s="77"/>
      <c r="DU45" s="77"/>
      <c r="DV45" s="77"/>
      <c r="DW45" s="77"/>
      <c r="DX45" s="77"/>
      <c r="DY45" s="77"/>
      <c r="DZ45" s="77"/>
      <c r="EA45" s="77"/>
      <c r="EB45" s="77"/>
      <c r="EC45" s="77"/>
      <c r="ED45" s="77"/>
      <c r="EE45" s="77"/>
      <c r="EF45" s="77"/>
      <c r="EG45" s="77"/>
      <c r="EH45" s="77"/>
      <c r="EI45" s="77"/>
      <c r="EJ45" s="77"/>
      <c r="EK45" s="77"/>
      <c r="EL45" s="77"/>
      <c r="EM45" s="77"/>
      <c r="EN45" s="77"/>
      <c r="EO45" s="77"/>
      <c r="EP45" s="77"/>
      <c r="EQ45" s="77"/>
      <c r="ER45" s="77"/>
      <c r="ES45" s="77"/>
      <c r="ET45" s="77"/>
      <c r="EU45" s="77"/>
      <c r="EV45" s="77"/>
      <c r="EW45" s="77"/>
      <c r="EX45" s="77"/>
      <c r="EY45" s="77"/>
      <c r="EZ45" s="77"/>
      <c r="FA45" s="77"/>
      <c r="FB45" s="77"/>
      <c r="FC45" s="77"/>
      <c r="FD45" s="77"/>
      <c r="FE45" s="77"/>
      <c r="FF45" s="77"/>
      <c r="FG45" s="77"/>
      <c r="FH45" s="77"/>
      <c r="FI45" s="77"/>
      <c r="FJ45" s="77"/>
      <c r="FK45" s="77"/>
      <c r="FL45" s="77"/>
      <c r="FM45" s="77"/>
      <c r="FN45" s="77"/>
      <c r="FO45" s="77"/>
      <c r="FP45" s="77"/>
      <c r="FQ45" s="77"/>
      <c r="FR45" s="77"/>
      <c r="FS45" s="77"/>
      <c r="FT45" s="77"/>
      <c r="FU45" s="77"/>
      <c r="FV45" s="77"/>
      <c r="FW45" s="77"/>
      <c r="FX45" s="77"/>
      <c r="FY45" s="77"/>
      <c r="FZ45" s="77"/>
      <c r="GA45" s="77"/>
      <c r="GB45" s="77"/>
      <c r="GC45" s="77"/>
      <c r="GD45" s="77"/>
      <c r="GE45" s="77"/>
      <c r="GF45" s="77"/>
      <c r="GG45" s="77"/>
      <c r="GH45" s="77"/>
      <c r="GI45" s="77"/>
      <c r="GJ45" s="77"/>
      <c r="GK45" s="77"/>
      <c r="GL45" s="77"/>
      <c r="GM45" s="77"/>
      <c r="GN45" s="77"/>
      <c r="GO45" s="77"/>
      <c r="GP45" s="77"/>
      <c r="GQ45" s="77"/>
      <c r="GR45" s="77"/>
      <c r="GS45" s="77"/>
      <c r="GT45" s="77"/>
      <c r="GU45" s="77"/>
      <c r="GV45" s="77"/>
      <c r="GW45" s="77"/>
      <c r="GX45" s="77"/>
      <c r="GY45" s="77"/>
      <c r="GZ45" s="77"/>
      <c r="HA45" s="77"/>
      <c r="HB45" s="77"/>
      <c r="HC45" s="77"/>
      <c r="HD45" s="77"/>
      <c r="HE45" s="77"/>
      <c r="HF45" s="77"/>
      <c r="HG45" s="77"/>
      <c r="HH45" s="77"/>
      <c r="HI45" s="77"/>
      <c r="HJ45" s="77"/>
      <c r="HK45" s="77"/>
      <c r="HL45" s="77"/>
      <c r="HM45" s="77"/>
      <c r="HN45" s="77"/>
      <c r="HO45" s="77"/>
      <c r="HP45" s="77"/>
      <c r="HQ45" s="77"/>
      <c r="HR45" s="77"/>
      <c r="HS45" s="77"/>
      <c r="HT45" s="77"/>
      <c r="HU45" s="77"/>
      <c r="HV45" s="77"/>
      <c r="HW45" s="77"/>
      <c r="HX45" s="77"/>
      <c r="HY45" s="77"/>
      <c r="HZ45" s="77"/>
      <c r="IA45" s="77"/>
      <c r="IB45" s="77"/>
      <c r="IC45" s="77"/>
      <c r="ID45" s="77"/>
      <c r="IE45" s="77"/>
      <c r="IF45" s="77"/>
      <c r="IG45" s="77"/>
      <c r="IH45" s="77"/>
      <c r="II45" s="77"/>
      <c r="IJ45" s="77"/>
      <c r="IK45" s="77"/>
      <c r="IL45" s="77"/>
      <c r="IM45" s="77"/>
    </row>
    <row r="46" spans="1:247" s="60" customFormat="1" ht="93" customHeight="1" thickBot="1" x14ac:dyDescent="0.25">
      <c r="A46" s="112"/>
      <c r="B46" s="113"/>
      <c r="C46" s="114" t="s">
        <v>192</v>
      </c>
      <c r="D46" s="38">
        <v>509</v>
      </c>
      <c r="E46" s="39">
        <f>D46*0.8</f>
        <v>407.20000000000005</v>
      </c>
      <c r="F46" s="39">
        <f>D46*0.75</f>
        <v>381.75</v>
      </c>
      <c r="G46" s="39">
        <f>D46*0.7</f>
        <v>356.29999999999995</v>
      </c>
      <c r="H46" s="39">
        <f>D46*0.65</f>
        <v>330.85</v>
      </c>
      <c r="I46" s="40">
        <f>D46*0.6</f>
        <v>305.39999999999998</v>
      </c>
      <c r="J46" s="115" t="s">
        <v>3</v>
      </c>
      <c r="K46" s="116">
        <v>4.5</v>
      </c>
      <c r="L46" s="3"/>
      <c r="M46" s="4">
        <f t="shared" si="5"/>
        <v>600.62</v>
      </c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</row>
    <row r="47" spans="1:247" s="60" customFormat="1" ht="93" customHeight="1" thickBot="1" x14ac:dyDescent="0.25">
      <c r="A47" s="117"/>
      <c r="B47" s="113"/>
      <c r="C47" s="118" t="s">
        <v>190</v>
      </c>
      <c r="D47" s="35">
        <v>306</v>
      </c>
      <c r="E47" s="36">
        <f>D47*0.8</f>
        <v>244.8</v>
      </c>
      <c r="F47" s="36">
        <f>D47*0.75</f>
        <v>229.5</v>
      </c>
      <c r="G47" s="36">
        <f>D47*0.7</f>
        <v>214.2</v>
      </c>
      <c r="H47" s="36">
        <f>D47*0.65</f>
        <v>198.9</v>
      </c>
      <c r="I47" s="37">
        <f>D47*0.6</f>
        <v>183.6</v>
      </c>
      <c r="J47" s="119" t="s">
        <v>4</v>
      </c>
      <c r="K47" s="120" t="s">
        <v>46</v>
      </c>
      <c r="L47" s="3"/>
      <c r="M47" s="4">
        <f t="shared" si="5"/>
        <v>361.08</v>
      </c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</row>
    <row r="48" spans="1:247" s="60" customFormat="1" ht="93" customHeight="1" thickBot="1" x14ac:dyDescent="0.25">
      <c r="A48" s="117"/>
      <c r="B48" s="113"/>
      <c r="C48" s="121" t="s">
        <v>191</v>
      </c>
      <c r="D48" s="38">
        <v>273</v>
      </c>
      <c r="E48" s="39">
        <f>D48*0.8</f>
        <v>218.4</v>
      </c>
      <c r="F48" s="39">
        <f>D48*0.75</f>
        <v>204.75</v>
      </c>
      <c r="G48" s="39">
        <f>D48*0.7</f>
        <v>191.1</v>
      </c>
      <c r="H48" s="39">
        <f>D48*0.65</f>
        <v>177.45000000000002</v>
      </c>
      <c r="I48" s="40">
        <f>D48*0.6</f>
        <v>163.79999999999998</v>
      </c>
      <c r="J48" s="115" t="s">
        <v>4</v>
      </c>
      <c r="K48" s="116"/>
      <c r="L48" s="3"/>
      <c r="M48" s="4">
        <f t="shared" si="5"/>
        <v>322.14</v>
      </c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</row>
    <row r="49" spans="1:247" s="60" customFormat="1" ht="93" customHeight="1" thickBot="1" x14ac:dyDescent="0.25">
      <c r="A49" s="122"/>
      <c r="B49" s="113"/>
      <c r="C49" s="118" t="s">
        <v>218</v>
      </c>
      <c r="D49" s="35">
        <v>446</v>
      </c>
      <c r="E49" s="36">
        <f>D49*0.8</f>
        <v>356.8</v>
      </c>
      <c r="F49" s="36">
        <f>D49*0.75</f>
        <v>334.5</v>
      </c>
      <c r="G49" s="36">
        <f>D49*0.7</f>
        <v>312.2</v>
      </c>
      <c r="H49" s="36">
        <f>D49*0.65</f>
        <v>289.90000000000003</v>
      </c>
      <c r="I49" s="37">
        <f>D49*0.6</f>
        <v>267.59999999999997</v>
      </c>
      <c r="J49" s="123" t="s">
        <v>22</v>
      </c>
      <c r="K49" s="124"/>
      <c r="L49" s="3"/>
      <c r="M49" s="4">
        <f t="shared" si="5"/>
        <v>526.28</v>
      </c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</row>
    <row r="50" spans="1:247" s="78" customFormat="1" ht="25.5" customHeight="1" thickBot="1" x14ac:dyDescent="0.3">
      <c r="B50" s="500" t="s">
        <v>32</v>
      </c>
      <c r="C50" s="491"/>
      <c r="D50" s="491"/>
      <c r="E50" s="491"/>
      <c r="F50" s="491"/>
      <c r="G50" s="491"/>
      <c r="H50" s="491"/>
      <c r="I50" s="491"/>
      <c r="J50" s="491"/>
      <c r="K50" s="492"/>
      <c r="L50" s="125"/>
      <c r="M50" s="75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77"/>
      <c r="AN50" s="77"/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77"/>
      <c r="AZ50" s="77"/>
      <c r="BA50" s="77"/>
      <c r="BB50" s="77"/>
      <c r="BC50" s="77"/>
      <c r="BD50" s="77"/>
      <c r="BE50" s="77"/>
      <c r="BF50" s="77"/>
      <c r="BG50" s="77"/>
      <c r="BH50" s="77"/>
      <c r="BI50" s="77"/>
      <c r="BJ50" s="77"/>
      <c r="BK50" s="77"/>
      <c r="BL50" s="77"/>
      <c r="BM50" s="77"/>
      <c r="BN50" s="77"/>
      <c r="BO50" s="77"/>
      <c r="BP50" s="77"/>
      <c r="BQ50" s="77"/>
      <c r="BR50" s="77"/>
      <c r="BS50" s="77"/>
      <c r="BT50" s="77"/>
      <c r="BU50" s="77"/>
      <c r="BV50" s="77"/>
      <c r="BW50" s="77"/>
      <c r="BX50" s="77"/>
      <c r="BY50" s="77"/>
      <c r="BZ50" s="77"/>
      <c r="CA50" s="77"/>
      <c r="CB50" s="77"/>
      <c r="CC50" s="77"/>
      <c r="CD50" s="77"/>
      <c r="CE50" s="77"/>
      <c r="CF50" s="77"/>
      <c r="CG50" s="77"/>
      <c r="CH50" s="77"/>
      <c r="CI50" s="77"/>
      <c r="CJ50" s="77"/>
      <c r="CK50" s="77"/>
      <c r="CL50" s="77"/>
      <c r="CM50" s="77"/>
      <c r="CN50" s="77"/>
      <c r="CO50" s="77"/>
      <c r="CP50" s="77"/>
      <c r="CQ50" s="77"/>
      <c r="CR50" s="77"/>
      <c r="CS50" s="77"/>
      <c r="CT50" s="77"/>
      <c r="CU50" s="77"/>
      <c r="CV50" s="77"/>
      <c r="CW50" s="77"/>
      <c r="CX50" s="77"/>
      <c r="CY50" s="77"/>
      <c r="CZ50" s="77"/>
      <c r="DA50" s="77"/>
      <c r="DB50" s="77"/>
      <c r="DC50" s="77"/>
      <c r="DD50" s="77"/>
      <c r="DE50" s="77"/>
      <c r="DF50" s="77"/>
      <c r="DG50" s="77"/>
      <c r="DH50" s="77"/>
      <c r="DI50" s="77"/>
      <c r="DJ50" s="77"/>
      <c r="DK50" s="77"/>
      <c r="DL50" s="77"/>
      <c r="DM50" s="77"/>
      <c r="DN50" s="77"/>
      <c r="DO50" s="77"/>
      <c r="DP50" s="77"/>
      <c r="DQ50" s="77"/>
      <c r="DR50" s="77"/>
      <c r="DS50" s="77"/>
      <c r="DT50" s="77"/>
      <c r="DU50" s="77"/>
      <c r="DV50" s="77"/>
      <c r="DW50" s="77"/>
      <c r="DX50" s="77"/>
      <c r="DY50" s="77"/>
      <c r="DZ50" s="77"/>
      <c r="EA50" s="77"/>
      <c r="EB50" s="77"/>
      <c r="EC50" s="77"/>
      <c r="ED50" s="77"/>
      <c r="EE50" s="77"/>
      <c r="EF50" s="77"/>
      <c r="EG50" s="77"/>
      <c r="EH50" s="77"/>
      <c r="EI50" s="77"/>
      <c r="EJ50" s="77"/>
      <c r="EK50" s="77"/>
      <c r="EL50" s="77"/>
      <c r="EM50" s="77"/>
      <c r="EN50" s="77"/>
      <c r="EO50" s="77"/>
      <c r="EP50" s="77"/>
      <c r="EQ50" s="77"/>
      <c r="ER50" s="77"/>
      <c r="ES50" s="77"/>
      <c r="ET50" s="77"/>
      <c r="EU50" s="77"/>
      <c r="EV50" s="77"/>
      <c r="EW50" s="77"/>
      <c r="EX50" s="77"/>
      <c r="EY50" s="77"/>
      <c r="EZ50" s="77"/>
      <c r="FA50" s="77"/>
      <c r="FB50" s="77"/>
      <c r="FC50" s="77"/>
      <c r="FD50" s="77"/>
      <c r="FE50" s="77"/>
      <c r="FF50" s="77"/>
      <c r="FG50" s="77"/>
      <c r="FH50" s="77"/>
      <c r="FI50" s="77"/>
      <c r="FJ50" s="77"/>
      <c r="FK50" s="77"/>
      <c r="FL50" s="77"/>
      <c r="FM50" s="77"/>
      <c r="FN50" s="77"/>
      <c r="FO50" s="77"/>
      <c r="FP50" s="77"/>
      <c r="FQ50" s="77"/>
      <c r="FR50" s="77"/>
      <c r="FS50" s="77"/>
      <c r="FT50" s="77"/>
      <c r="FU50" s="77"/>
      <c r="FV50" s="77"/>
      <c r="FW50" s="77"/>
      <c r="FX50" s="77"/>
      <c r="FY50" s="77"/>
      <c r="FZ50" s="77"/>
      <c r="GA50" s="77"/>
      <c r="GB50" s="77"/>
      <c r="GC50" s="77"/>
      <c r="GD50" s="77"/>
      <c r="GE50" s="77"/>
      <c r="GF50" s="77"/>
      <c r="GG50" s="77"/>
      <c r="GH50" s="77"/>
      <c r="GI50" s="77"/>
      <c r="GJ50" s="77"/>
      <c r="GK50" s="77"/>
      <c r="GL50" s="77"/>
      <c r="GM50" s="77"/>
      <c r="GN50" s="77"/>
      <c r="GO50" s="77"/>
      <c r="GP50" s="77"/>
      <c r="GQ50" s="77"/>
      <c r="GR50" s="77"/>
      <c r="GS50" s="77"/>
      <c r="GT50" s="77"/>
      <c r="GU50" s="77"/>
      <c r="GV50" s="77"/>
      <c r="GW50" s="77"/>
      <c r="GX50" s="77"/>
      <c r="GY50" s="77"/>
      <c r="GZ50" s="77"/>
      <c r="HA50" s="77"/>
      <c r="HB50" s="77"/>
      <c r="HC50" s="77"/>
      <c r="HD50" s="77"/>
      <c r="HE50" s="77"/>
      <c r="HF50" s="77"/>
      <c r="HG50" s="77"/>
      <c r="HH50" s="77"/>
      <c r="HI50" s="77"/>
      <c r="HJ50" s="77"/>
      <c r="HK50" s="77"/>
      <c r="HL50" s="77"/>
      <c r="HM50" s="77"/>
      <c r="HN50" s="77"/>
      <c r="HO50" s="77"/>
      <c r="HP50" s="77"/>
      <c r="HQ50" s="77"/>
      <c r="HR50" s="77"/>
      <c r="HS50" s="77"/>
      <c r="HT50" s="77"/>
      <c r="HU50" s="77"/>
      <c r="HV50" s="77"/>
      <c r="HW50" s="77"/>
      <c r="HX50" s="77"/>
      <c r="HY50" s="77"/>
      <c r="HZ50" s="77"/>
      <c r="IA50" s="77"/>
      <c r="IB50" s="77"/>
      <c r="IC50" s="77"/>
      <c r="ID50" s="77"/>
      <c r="IE50" s="77"/>
      <c r="IF50" s="77"/>
      <c r="IG50" s="77"/>
      <c r="IH50" s="77"/>
      <c r="II50" s="77"/>
      <c r="IJ50" s="77"/>
      <c r="IK50" s="77"/>
      <c r="IL50" s="77"/>
      <c r="IM50" s="77"/>
    </row>
    <row r="51" spans="1:247" s="60" customFormat="1" ht="93" customHeight="1" thickBot="1" x14ac:dyDescent="0.25">
      <c r="B51" s="113"/>
      <c r="C51" s="121" t="s">
        <v>193</v>
      </c>
      <c r="D51" s="38">
        <v>224</v>
      </c>
      <c r="E51" s="39">
        <f>D51*0.8</f>
        <v>179.20000000000002</v>
      </c>
      <c r="F51" s="39">
        <f>D51*0.75</f>
        <v>168</v>
      </c>
      <c r="G51" s="39">
        <f>D51*0.7</f>
        <v>156.79999999999998</v>
      </c>
      <c r="H51" s="39">
        <f>D51*0.65</f>
        <v>145.6</v>
      </c>
      <c r="I51" s="40">
        <f>D51*0.6</f>
        <v>134.4</v>
      </c>
      <c r="J51" s="115" t="s">
        <v>3</v>
      </c>
      <c r="K51" s="116"/>
      <c r="L51" s="3"/>
      <c r="M51" s="4">
        <f t="shared" si="5"/>
        <v>264.32</v>
      </c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</row>
    <row r="52" spans="1:247" s="60" customFormat="1" ht="93" customHeight="1" thickBot="1" x14ac:dyDescent="0.25">
      <c r="B52" s="113"/>
      <c r="C52" s="118" t="s">
        <v>219</v>
      </c>
      <c r="D52" s="35">
        <v>273</v>
      </c>
      <c r="E52" s="36">
        <f>D52*0.8</f>
        <v>218.4</v>
      </c>
      <c r="F52" s="36">
        <f>D52*0.75</f>
        <v>204.75</v>
      </c>
      <c r="G52" s="36">
        <f>D52*0.7</f>
        <v>191.1</v>
      </c>
      <c r="H52" s="36">
        <f>D52*0.65</f>
        <v>177.45000000000002</v>
      </c>
      <c r="I52" s="37">
        <f>D52*0.6</f>
        <v>163.79999999999998</v>
      </c>
      <c r="J52" s="123" t="s">
        <v>21</v>
      </c>
      <c r="K52" s="124"/>
      <c r="L52" s="3"/>
      <c r="M52" s="4">
        <f t="shared" si="5"/>
        <v>322.14</v>
      </c>
      <c r="N52" s="1"/>
      <c r="O52" s="1"/>
      <c r="P52" s="1"/>
      <c r="Q52" s="1"/>
      <c r="R52" s="6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</row>
    <row r="53" spans="1:247" s="78" customFormat="1" ht="25.5" customHeight="1" thickBot="1" x14ac:dyDescent="0.3">
      <c r="B53" s="490" t="s">
        <v>45</v>
      </c>
      <c r="C53" s="491"/>
      <c r="D53" s="491"/>
      <c r="E53" s="491"/>
      <c r="F53" s="491"/>
      <c r="G53" s="491"/>
      <c r="H53" s="491"/>
      <c r="I53" s="491"/>
      <c r="J53" s="491"/>
      <c r="K53" s="492"/>
      <c r="L53" s="125"/>
      <c r="M53" s="75"/>
      <c r="N53" s="77"/>
      <c r="O53" s="77"/>
      <c r="P53" s="77"/>
      <c r="Q53" s="77"/>
      <c r="R53" s="126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77"/>
      <c r="BA53" s="77"/>
      <c r="BB53" s="77"/>
      <c r="BC53" s="77"/>
      <c r="BD53" s="77"/>
      <c r="BE53" s="77"/>
      <c r="BF53" s="77"/>
      <c r="BG53" s="77"/>
      <c r="BH53" s="77"/>
      <c r="BI53" s="77"/>
      <c r="BJ53" s="77"/>
      <c r="BK53" s="77"/>
      <c r="BL53" s="77"/>
      <c r="BM53" s="77"/>
      <c r="BN53" s="77"/>
      <c r="BO53" s="77"/>
      <c r="BP53" s="77"/>
      <c r="BQ53" s="77"/>
      <c r="BR53" s="77"/>
      <c r="BS53" s="77"/>
      <c r="BT53" s="77"/>
      <c r="BU53" s="77"/>
      <c r="BV53" s="77"/>
      <c r="BW53" s="77"/>
      <c r="BX53" s="77"/>
      <c r="BY53" s="77"/>
      <c r="BZ53" s="77"/>
      <c r="CA53" s="77"/>
      <c r="CB53" s="77"/>
      <c r="CC53" s="77"/>
      <c r="CD53" s="77"/>
      <c r="CE53" s="77"/>
      <c r="CF53" s="77"/>
      <c r="CG53" s="77"/>
      <c r="CH53" s="77"/>
      <c r="CI53" s="77"/>
      <c r="CJ53" s="77"/>
      <c r="CK53" s="77"/>
      <c r="CL53" s="77"/>
      <c r="CM53" s="77"/>
      <c r="CN53" s="77"/>
      <c r="CO53" s="77"/>
      <c r="CP53" s="77"/>
      <c r="CQ53" s="77"/>
      <c r="CR53" s="77"/>
      <c r="CS53" s="77"/>
      <c r="CT53" s="77"/>
      <c r="CU53" s="77"/>
      <c r="CV53" s="77"/>
      <c r="CW53" s="77"/>
      <c r="CX53" s="77"/>
      <c r="CY53" s="77"/>
      <c r="CZ53" s="77"/>
      <c r="DA53" s="77"/>
      <c r="DB53" s="77"/>
      <c r="DC53" s="77"/>
      <c r="DD53" s="77"/>
      <c r="DE53" s="77"/>
      <c r="DF53" s="77"/>
      <c r="DG53" s="77"/>
      <c r="DH53" s="77"/>
      <c r="DI53" s="77"/>
      <c r="DJ53" s="77"/>
      <c r="DK53" s="77"/>
      <c r="DL53" s="77"/>
      <c r="DM53" s="77"/>
      <c r="DN53" s="77"/>
      <c r="DO53" s="77"/>
      <c r="DP53" s="77"/>
      <c r="DQ53" s="77"/>
      <c r="DR53" s="77"/>
      <c r="DS53" s="77"/>
      <c r="DT53" s="77"/>
      <c r="DU53" s="77"/>
      <c r="DV53" s="77"/>
      <c r="DW53" s="77"/>
      <c r="DX53" s="77"/>
      <c r="DY53" s="77"/>
      <c r="DZ53" s="77"/>
      <c r="EA53" s="77"/>
      <c r="EB53" s="77"/>
      <c r="EC53" s="77"/>
      <c r="ED53" s="77"/>
      <c r="EE53" s="77"/>
      <c r="EF53" s="77"/>
      <c r="EG53" s="77"/>
      <c r="EH53" s="77"/>
      <c r="EI53" s="77"/>
      <c r="EJ53" s="77"/>
      <c r="EK53" s="77"/>
      <c r="EL53" s="77"/>
      <c r="EM53" s="77"/>
      <c r="EN53" s="77"/>
      <c r="EO53" s="77"/>
      <c r="EP53" s="77"/>
      <c r="EQ53" s="77"/>
      <c r="ER53" s="77"/>
      <c r="ES53" s="77"/>
      <c r="ET53" s="77"/>
      <c r="EU53" s="77"/>
      <c r="EV53" s="77"/>
      <c r="EW53" s="77"/>
      <c r="EX53" s="77"/>
      <c r="EY53" s="77"/>
      <c r="EZ53" s="77"/>
      <c r="FA53" s="77"/>
      <c r="FB53" s="77"/>
      <c r="FC53" s="77"/>
      <c r="FD53" s="77"/>
      <c r="FE53" s="77"/>
      <c r="FF53" s="77"/>
      <c r="FG53" s="77"/>
      <c r="FH53" s="77"/>
      <c r="FI53" s="77"/>
      <c r="FJ53" s="77"/>
      <c r="FK53" s="77"/>
      <c r="FL53" s="77"/>
      <c r="FM53" s="77"/>
      <c r="FN53" s="77"/>
      <c r="FO53" s="77"/>
      <c r="FP53" s="77"/>
      <c r="FQ53" s="77"/>
      <c r="FR53" s="77"/>
      <c r="FS53" s="77"/>
      <c r="FT53" s="77"/>
      <c r="FU53" s="77"/>
      <c r="FV53" s="77"/>
      <c r="FW53" s="77"/>
      <c r="FX53" s="77"/>
      <c r="FY53" s="77"/>
      <c r="FZ53" s="77"/>
      <c r="GA53" s="77"/>
      <c r="GB53" s="77"/>
      <c r="GC53" s="77"/>
      <c r="GD53" s="77"/>
      <c r="GE53" s="77"/>
      <c r="GF53" s="77"/>
      <c r="GG53" s="77"/>
      <c r="GH53" s="77"/>
      <c r="GI53" s="77"/>
      <c r="GJ53" s="77"/>
      <c r="GK53" s="77"/>
      <c r="GL53" s="77"/>
      <c r="GM53" s="77"/>
      <c r="GN53" s="77"/>
      <c r="GO53" s="77"/>
      <c r="GP53" s="77"/>
      <c r="GQ53" s="77"/>
      <c r="GR53" s="77"/>
      <c r="GS53" s="77"/>
      <c r="GT53" s="77"/>
      <c r="GU53" s="77"/>
      <c r="GV53" s="77"/>
      <c r="GW53" s="77"/>
      <c r="GX53" s="77"/>
      <c r="GY53" s="77"/>
      <c r="GZ53" s="77"/>
      <c r="HA53" s="77"/>
      <c r="HB53" s="77"/>
      <c r="HC53" s="77"/>
      <c r="HD53" s="77"/>
      <c r="HE53" s="77"/>
      <c r="HF53" s="77"/>
      <c r="HG53" s="77"/>
      <c r="HH53" s="77"/>
      <c r="HI53" s="77"/>
      <c r="HJ53" s="77"/>
      <c r="HK53" s="77"/>
      <c r="HL53" s="77"/>
      <c r="HM53" s="77"/>
      <c r="HN53" s="77"/>
      <c r="HO53" s="77"/>
      <c r="HP53" s="77"/>
      <c r="HQ53" s="77"/>
      <c r="HR53" s="77"/>
      <c r="HS53" s="77"/>
      <c r="HT53" s="77"/>
      <c r="HU53" s="77"/>
      <c r="HV53" s="77"/>
      <c r="HW53" s="77"/>
      <c r="HX53" s="77"/>
      <c r="HY53" s="77"/>
      <c r="HZ53" s="77"/>
      <c r="IA53" s="77"/>
      <c r="IB53" s="77"/>
      <c r="IC53" s="77"/>
      <c r="ID53" s="77"/>
      <c r="IE53" s="77"/>
      <c r="IF53" s="77"/>
      <c r="IG53" s="77"/>
      <c r="IH53" s="77"/>
      <c r="II53" s="77"/>
      <c r="IJ53" s="77"/>
      <c r="IK53" s="77"/>
      <c r="IL53" s="77"/>
      <c r="IM53" s="77"/>
    </row>
    <row r="54" spans="1:247" s="60" customFormat="1" ht="30.75" customHeight="1" x14ac:dyDescent="0.2">
      <c r="B54" s="448"/>
      <c r="C54" s="127" t="s">
        <v>182</v>
      </c>
      <c r="D54" s="128"/>
      <c r="E54" s="43"/>
      <c r="F54" s="43"/>
      <c r="G54" s="43"/>
      <c r="H54" s="43"/>
      <c r="I54" s="129"/>
      <c r="J54" s="103"/>
      <c r="K54" s="130"/>
      <c r="L54" s="3"/>
      <c r="M54" s="4"/>
      <c r="N54" s="1"/>
      <c r="O54" s="1"/>
      <c r="P54" s="1"/>
      <c r="Q54" s="1"/>
      <c r="R54" s="6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</row>
    <row r="55" spans="1:247" s="60" customFormat="1" ht="30.75" customHeight="1" x14ac:dyDescent="0.2">
      <c r="B55" s="478"/>
      <c r="C55" s="84" t="s">
        <v>48</v>
      </c>
      <c r="D55" s="96">
        <v>840</v>
      </c>
      <c r="E55" s="49">
        <f>D55*0.8</f>
        <v>672</v>
      </c>
      <c r="F55" s="49">
        <f>D55*0.75</f>
        <v>630</v>
      </c>
      <c r="G55" s="49">
        <f>D55*0.7</f>
        <v>588</v>
      </c>
      <c r="H55" s="49">
        <f>D55*0.65</f>
        <v>546</v>
      </c>
      <c r="I55" s="85">
        <f>D55*0.6</f>
        <v>504</v>
      </c>
      <c r="J55" s="105" t="s">
        <v>55</v>
      </c>
      <c r="K55" s="131"/>
      <c r="L55" s="3"/>
      <c r="M55" s="4">
        <f t="shared" ref="M55:M156" si="11">D55+D55*18%</f>
        <v>991.2</v>
      </c>
      <c r="N55" s="1"/>
      <c r="O55" s="1"/>
      <c r="P55" s="1"/>
      <c r="Q55" s="1"/>
      <c r="R55" s="6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</row>
    <row r="56" spans="1:247" s="60" customFormat="1" ht="30.75" customHeight="1" thickBot="1" x14ac:dyDescent="0.25">
      <c r="B56" s="449"/>
      <c r="C56" s="132" t="s">
        <v>220</v>
      </c>
      <c r="D56" s="133">
        <v>730</v>
      </c>
      <c r="E56" s="55">
        <f>D56*0.8</f>
        <v>584</v>
      </c>
      <c r="F56" s="55">
        <f>D56*0.75</f>
        <v>547.5</v>
      </c>
      <c r="G56" s="55">
        <f>D56*0.7</f>
        <v>510.99999999999994</v>
      </c>
      <c r="H56" s="55">
        <f>D56*0.65</f>
        <v>474.5</v>
      </c>
      <c r="I56" s="134">
        <f>D56*0.6</f>
        <v>438</v>
      </c>
      <c r="J56" s="100" t="s">
        <v>55</v>
      </c>
      <c r="K56" s="135"/>
      <c r="L56" s="3"/>
      <c r="M56" s="4">
        <f t="shared" si="11"/>
        <v>861.4</v>
      </c>
      <c r="N56" s="1"/>
      <c r="O56" s="1"/>
      <c r="P56" s="1"/>
      <c r="Q56" s="1"/>
      <c r="R56" s="6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</row>
    <row r="57" spans="1:247" s="60" customFormat="1" ht="30.75" customHeight="1" x14ac:dyDescent="0.2">
      <c r="B57" s="448"/>
      <c r="C57" s="136" t="s">
        <v>49</v>
      </c>
      <c r="D57" s="92"/>
      <c r="E57" s="81"/>
      <c r="F57" s="81"/>
      <c r="G57" s="81"/>
      <c r="H57" s="81"/>
      <c r="I57" s="82"/>
      <c r="J57" s="137"/>
      <c r="K57" s="138"/>
      <c r="L57" s="3"/>
      <c r="M57" s="4">
        <f t="shared" si="11"/>
        <v>0</v>
      </c>
      <c r="N57" s="1"/>
      <c r="O57" s="1"/>
      <c r="P57" s="1"/>
      <c r="Q57" s="1"/>
      <c r="R57" s="6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</row>
    <row r="58" spans="1:247" s="60" customFormat="1" ht="30.75" customHeight="1" x14ac:dyDescent="0.2">
      <c r="B58" s="478"/>
      <c r="C58" s="84" t="s">
        <v>50</v>
      </c>
      <c r="D58" s="96">
        <v>1095</v>
      </c>
      <c r="E58" s="49">
        <f t="shared" ref="E58:E71" si="12">D58*0.8</f>
        <v>876</v>
      </c>
      <c r="F58" s="49">
        <f t="shared" ref="F58:F71" si="13">D58*0.75</f>
        <v>821.25</v>
      </c>
      <c r="G58" s="49">
        <f t="shared" ref="G58:G71" si="14">D58*0.7</f>
        <v>766.5</v>
      </c>
      <c r="H58" s="49">
        <f t="shared" ref="H58:H71" si="15">D58*0.65</f>
        <v>711.75</v>
      </c>
      <c r="I58" s="85">
        <f t="shared" ref="I58:I71" si="16">D58*0.6</f>
        <v>657</v>
      </c>
      <c r="J58" s="105" t="s">
        <v>33</v>
      </c>
      <c r="K58" s="131"/>
      <c r="L58" s="3"/>
      <c r="M58" s="4">
        <f t="shared" si="11"/>
        <v>1292.0999999999999</v>
      </c>
      <c r="N58" s="1"/>
      <c r="O58" s="1"/>
      <c r="P58" s="1"/>
      <c r="Q58" s="1"/>
      <c r="R58" s="6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</row>
    <row r="59" spans="1:247" s="60" customFormat="1" ht="30.75" customHeight="1" thickBot="1" x14ac:dyDescent="0.25">
      <c r="B59" s="449"/>
      <c r="C59" s="87" t="s">
        <v>220</v>
      </c>
      <c r="D59" s="99">
        <v>984</v>
      </c>
      <c r="E59" s="89">
        <f t="shared" si="12"/>
        <v>787.2</v>
      </c>
      <c r="F59" s="89">
        <f t="shared" si="13"/>
        <v>738</v>
      </c>
      <c r="G59" s="89">
        <f t="shared" si="14"/>
        <v>688.8</v>
      </c>
      <c r="H59" s="89">
        <f t="shared" si="15"/>
        <v>639.6</v>
      </c>
      <c r="I59" s="90">
        <f t="shared" si="16"/>
        <v>590.4</v>
      </c>
      <c r="J59" s="139" t="s">
        <v>33</v>
      </c>
      <c r="K59" s="140"/>
      <c r="L59" s="3"/>
      <c r="M59" s="4">
        <f t="shared" si="11"/>
        <v>1161.1199999999999</v>
      </c>
      <c r="N59" s="1"/>
      <c r="O59" s="1"/>
      <c r="P59" s="1"/>
      <c r="Q59" s="1"/>
      <c r="R59" s="6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</row>
    <row r="60" spans="1:247" s="60" customFormat="1" ht="30.75" customHeight="1" x14ac:dyDescent="0.2">
      <c r="B60" s="448"/>
      <c r="C60" s="141" t="s">
        <v>183</v>
      </c>
      <c r="D60" s="128"/>
      <c r="E60" s="43"/>
      <c r="F60" s="43"/>
      <c r="G60" s="43"/>
      <c r="H60" s="43"/>
      <c r="I60" s="129"/>
      <c r="J60" s="103"/>
      <c r="K60" s="130"/>
      <c r="L60" s="3"/>
      <c r="M60" s="4">
        <f t="shared" si="11"/>
        <v>0</v>
      </c>
      <c r="N60" s="1"/>
      <c r="O60" s="1"/>
      <c r="P60" s="1"/>
      <c r="Q60" s="1"/>
      <c r="R60" s="6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</row>
    <row r="61" spans="1:247" s="60" customFormat="1" ht="30.75" customHeight="1" x14ac:dyDescent="0.2">
      <c r="B61" s="478"/>
      <c r="C61" s="47" t="s">
        <v>50</v>
      </c>
      <c r="D61" s="96">
        <v>1376</v>
      </c>
      <c r="E61" s="49">
        <f t="shared" si="12"/>
        <v>1100.8</v>
      </c>
      <c r="F61" s="49">
        <f t="shared" si="13"/>
        <v>1032</v>
      </c>
      <c r="G61" s="49">
        <f t="shared" si="14"/>
        <v>963.19999999999993</v>
      </c>
      <c r="H61" s="49">
        <f t="shared" si="15"/>
        <v>894.4</v>
      </c>
      <c r="I61" s="85">
        <f t="shared" si="16"/>
        <v>825.6</v>
      </c>
      <c r="J61" s="105" t="s">
        <v>33</v>
      </c>
      <c r="K61" s="131"/>
      <c r="L61" s="3"/>
      <c r="M61" s="4">
        <f t="shared" si="11"/>
        <v>1623.68</v>
      </c>
      <c r="N61" s="1"/>
      <c r="O61" s="1"/>
      <c r="P61" s="1"/>
      <c r="Q61" s="1"/>
      <c r="R61" s="6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</row>
    <row r="62" spans="1:247" s="60" customFormat="1" ht="30.75" customHeight="1" thickBot="1" x14ac:dyDescent="0.25">
      <c r="B62" s="449"/>
      <c r="C62" s="53" t="s">
        <v>220</v>
      </c>
      <c r="D62" s="133">
        <v>1266</v>
      </c>
      <c r="E62" s="55">
        <f t="shared" si="12"/>
        <v>1012.8000000000001</v>
      </c>
      <c r="F62" s="55">
        <f t="shared" si="13"/>
        <v>949.5</v>
      </c>
      <c r="G62" s="55">
        <f t="shared" si="14"/>
        <v>886.19999999999993</v>
      </c>
      <c r="H62" s="55">
        <f t="shared" si="15"/>
        <v>822.9</v>
      </c>
      <c r="I62" s="134">
        <f t="shared" si="16"/>
        <v>759.6</v>
      </c>
      <c r="J62" s="100" t="s">
        <v>33</v>
      </c>
      <c r="K62" s="135"/>
      <c r="L62" s="3"/>
      <c r="M62" s="4">
        <f t="shared" si="11"/>
        <v>1493.88</v>
      </c>
      <c r="N62" s="1"/>
      <c r="O62" s="1"/>
      <c r="P62" s="1"/>
      <c r="Q62" s="1"/>
      <c r="R62" s="6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</row>
    <row r="63" spans="1:247" s="60" customFormat="1" ht="30.75" customHeight="1" x14ac:dyDescent="0.2">
      <c r="B63" s="448"/>
      <c r="C63" s="136" t="s">
        <v>51</v>
      </c>
      <c r="D63" s="92"/>
      <c r="E63" s="81"/>
      <c r="F63" s="81"/>
      <c r="G63" s="81"/>
      <c r="H63" s="81"/>
      <c r="I63" s="82"/>
      <c r="J63" s="137"/>
      <c r="K63" s="138"/>
      <c r="L63" s="3"/>
      <c r="M63" s="4">
        <f t="shared" si="11"/>
        <v>0</v>
      </c>
      <c r="N63" s="142"/>
      <c r="O63" s="142"/>
      <c r="P63" s="1"/>
      <c r="Q63" s="1"/>
      <c r="R63" s="6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</row>
    <row r="64" spans="1:247" s="60" customFormat="1" ht="30.75" customHeight="1" x14ac:dyDescent="0.2">
      <c r="B64" s="478"/>
      <c r="C64" s="84" t="s">
        <v>52</v>
      </c>
      <c r="D64" s="96">
        <v>920</v>
      </c>
      <c r="E64" s="49">
        <f t="shared" si="12"/>
        <v>736</v>
      </c>
      <c r="F64" s="49">
        <f t="shared" si="13"/>
        <v>690</v>
      </c>
      <c r="G64" s="49">
        <f t="shared" si="14"/>
        <v>644</v>
      </c>
      <c r="H64" s="49">
        <f t="shared" si="15"/>
        <v>598</v>
      </c>
      <c r="I64" s="85">
        <f t="shared" si="16"/>
        <v>552</v>
      </c>
      <c r="J64" s="105" t="s">
        <v>54</v>
      </c>
      <c r="K64" s="131"/>
      <c r="L64" s="3"/>
      <c r="M64" s="4">
        <f t="shared" si="11"/>
        <v>1085.5999999999999</v>
      </c>
      <c r="N64" s="1"/>
      <c r="O64" s="1"/>
      <c r="P64" s="1"/>
      <c r="Q64" s="1"/>
      <c r="R64" s="6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</row>
    <row r="65" spans="2:247" s="60" customFormat="1" ht="30.75" customHeight="1" thickBot="1" x14ac:dyDescent="0.25">
      <c r="B65" s="449"/>
      <c r="C65" s="87" t="s">
        <v>220</v>
      </c>
      <c r="D65" s="99">
        <v>810</v>
      </c>
      <c r="E65" s="89">
        <f t="shared" si="12"/>
        <v>648</v>
      </c>
      <c r="F65" s="89">
        <f t="shared" si="13"/>
        <v>607.5</v>
      </c>
      <c r="G65" s="89">
        <f t="shared" si="14"/>
        <v>567</v>
      </c>
      <c r="H65" s="89">
        <f t="shared" si="15"/>
        <v>526.5</v>
      </c>
      <c r="I65" s="90">
        <f t="shared" si="16"/>
        <v>486</v>
      </c>
      <c r="J65" s="139" t="s">
        <v>54</v>
      </c>
      <c r="K65" s="140"/>
      <c r="L65" s="3"/>
      <c r="M65" s="4">
        <f t="shared" si="11"/>
        <v>955.8</v>
      </c>
      <c r="N65" s="1"/>
      <c r="O65" s="1"/>
      <c r="P65" s="1"/>
      <c r="Q65" s="1"/>
      <c r="R65" s="6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</row>
    <row r="66" spans="2:247" s="60" customFormat="1" ht="30.75" customHeight="1" x14ac:dyDescent="0.2">
      <c r="B66" s="448"/>
      <c r="C66" s="141" t="s">
        <v>184</v>
      </c>
      <c r="D66" s="128"/>
      <c r="E66" s="43"/>
      <c r="F66" s="43"/>
      <c r="G66" s="43"/>
      <c r="H66" s="43"/>
      <c r="I66" s="129"/>
      <c r="J66" s="103"/>
      <c r="K66" s="130"/>
      <c r="L66" s="3"/>
      <c r="M66" s="4">
        <f t="shared" si="11"/>
        <v>0</v>
      </c>
      <c r="N66" s="1"/>
      <c r="O66" s="1"/>
      <c r="P66" s="1"/>
      <c r="Q66" s="1"/>
      <c r="R66" s="6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</row>
    <row r="67" spans="2:247" s="60" customFormat="1" ht="30.75" customHeight="1" x14ac:dyDescent="0.2">
      <c r="B67" s="478"/>
      <c r="C67" s="47" t="s">
        <v>50</v>
      </c>
      <c r="D67" s="96">
        <v>1216</v>
      </c>
      <c r="E67" s="49">
        <f t="shared" si="12"/>
        <v>972.80000000000007</v>
      </c>
      <c r="F67" s="49">
        <f t="shared" si="13"/>
        <v>912</v>
      </c>
      <c r="G67" s="49">
        <f t="shared" si="14"/>
        <v>851.19999999999993</v>
      </c>
      <c r="H67" s="49">
        <f t="shared" si="15"/>
        <v>790.4</v>
      </c>
      <c r="I67" s="85">
        <f t="shared" si="16"/>
        <v>729.6</v>
      </c>
      <c r="J67" s="105" t="s">
        <v>33</v>
      </c>
      <c r="K67" s="131"/>
      <c r="L67" s="3"/>
      <c r="M67" s="4">
        <f t="shared" si="11"/>
        <v>1434.88</v>
      </c>
      <c r="N67" s="1"/>
      <c r="O67" s="1"/>
      <c r="P67" s="1"/>
      <c r="Q67" s="1"/>
      <c r="R67" s="6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</row>
    <row r="68" spans="2:247" s="60" customFormat="1" ht="30.75" customHeight="1" thickBot="1" x14ac:dyDescent="0.25">
      <c r="B68" s="449"/>
      <c r="C68" s="53" t="s">
        <v>220</v>
      </c>
      <c r="D68" s="133">
        <v>1107</v>
      </c>
      <c r="E68" s="55">
        <f t="shared" si="12"/>
        <v>885.6</v>
      </c>
      <c r="F68" s="55">
        <f t="shared" si="13"/>
        <v>830.25</v>
      </c>
      <c r="G68" s="55">
        <f t="shared" si="14"/>
        <v>774.9</v>
      </c>
      <c r="H68" s="55">
        <f t="shared" si="15"/>
        <v>719.55000000000007</v>
      </c>
      <c r="I68" s="134">
        <f t="shared" si="16"/>
        <v>664.19999999999993</v>
      </c>
      <c r="J68" s="100" t="s">
        <v>33</v>
      </c>
      <c r="K68" s="135"/>
      <c r="L68" s="3"/>
      <c r="M68" s="4">
        <f t="shared" si="11"/>
        <v>1306.26</v>
      </c>
      <c r="N68" s="1"/>
      <c r="O68" s="1"/>
      <c r="P68" s="1"/>
      <c r="Q68" s="1"/>
      <c r="R68" s="6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</row>
    <row r="69" spans="2:247" s="60" customFormat="1" ht="30.75" customHeight="1" x14ac:dyDescent="0.2">
      <c r="B69" s="448"/>
      <c r="C69" s="136" t="s">
        <v>185</v>
      </c>
      <c r="D69" s="92"/>
      <c r="E69" s="81"/>
      <c r="F69" s="81"/>
      <c r="G69" s="81"/>
      <c r="H69" s="81"/>
      <c r="I69" s="82"/>
      <c r="J69" s="137"/>
      <c r="K69" s="138"/>
      <c r="L69" s="3"/>
      <c r="M69" s="4">
        <f t="shared" si="11"/>
        <v>0</v>
      </c>
      <c r="N69" s="1"/>
      <c r="O69" s="1"/>
      <c r="P69" s="1"/>
      <c r="Q69" s="1"/>
      <c r="R69" s="6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</row>
    <row r="70" spans="2:247" s="60" customFormat="1" ht="30.75" customHeight="1" x14ac:dyDescent="0.2">
      <c r="B70" s="478"/>
      <c r="C70" s="84" t="s">
        <v>53</v>
      </c>
      <c r="D70" s="96">
        <v>1536</v>
      </c>
      <c r="E70" s="49">
        <f t="shared" si="12"/>
        <v>1228.8000000000002</v>
      </c>
      <c r="F70" s="49">
        <f t="shared" si="13"/>
        <v>1152</v>
      </c>
      <c r="G70" s="49">
        <f t="shared" si="14"/>
        <v>1075.1999999999998</v>
      </c>
      <c r="H70" s="49">
        <f t="shared" si="15"/>
        <v>998.40000000000009</v>
      </c>
      <c r="I70" s="85">
        <f t="shared" si="16"/>
        <v>921.59999999999991</v>
      </c>
      <c r="J70" s="105" t="s">
        <v>33</v>
      </c>
      <c r="K70" s="131"/>
      <c r="L70" s="3"/>
      <c r="M70" s="4">
        <f t="shared" si="11"/>
        <v>1812.48</v>
      </c>
      <c r="N70" s="1"/>
      <c r="O70" s="1"/>
      <c r="P70" s="1"/>
      <c r="Q70" s="1"/>
      <c r="R70" s="6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</row>
    <row r="71" spans="2:247" s="60" customFormat="1" ht="30.75" customHeight="1" thickBot="1" x14ac:dyDescent="0.25">
      <c r="B71" s="449"/>
      <c r="C71" s="87" t="s">
        <v>220</v>
      </c>
      <c r="D71" s="99">
        <v>1428</v>
      </c>
      <c r="E71" s="89">
        <f t="shared" si="12"/>
        <v>1142.4000000000001</v>
      </c>
      <c r="F71" s="89">
        <f t="shared" si="13"/>
        <v>1071</v>
      </c>
      <c r="G71" s="89">
        <f t="shared" si="14"/>
        <v>999.59999999999991</v>
      </c>
      <c r="H71" s="89">
        <f t="shared" si="15"/>
        <v>928.2</v>
      </c>
      <c r="I71" s="90">
        <f t="shared" si="16"/>
        <v>856.8</v>
      </c>
      <c r="J71" s="100" t="s">
        <v>33</v>
      </c>
      <c r="K71" s="135"/>
      <c r="L71" s="3"/>
      <c r="M71" s="4">
        <f t="shared" si="11"/>
        <v>1685.04</v>
      </c>
      <c r="N71" s="1"/>
      <c r="O71" s="1"/>
      <c r="P71" s="1"/>
      <c r="Q71" s="1"/>
      <c r="R71" s="6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</row>
    <row r="72" spans="2:247" s="78" customFormat="1" ht="25.5" customHeight="1" thickBot="1" x14ac:dyDescent="0.3">
      <c r="B72" s="455" t="s">
        <v>13</v>
      </c>
      <c r="C72" s="456"/>
      <c r="D72" s="456"/>
      <c r="E72" s="456"/>
      <c r="F72" s="456"/>
      <c r="G72" s="456"/>
      <c r="H72" s="456"/>
      <c r="I72" s="456"/>
      <c r="J72" s="456"/>
      <c r="K72" s="457"/>
      <c r="L72" s="69"/>
      <c r="M72" s="75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77"/>
      <c r="AN72" s="77"/>
      <c r="AO72" s="77"/>
      <c r="AP72" s="77"/>
      <c r="AQ72" s="77"/>
      <c r="AR72" s="77"/>
      <c r="AS72" s="77"/>
      <c r="AT72" s="77"/>
      <c r="AU72" s="77"/>
      <c r="AV72" s="77"/>
      <c r="AW72" s="77"/>
      <c r="AX72" s="77"/>
      <c r="AY72" s="77"/>
      <c r="AZ72" s="77"/>
      <c r="BA72" s="77"/>
      <c r="BB72" s="77"/>
      <c r="BC72" s="77"/>
      <c r="BD72" s="77"/>
      <c r="BE72" s="77"/>
      <c r="BF72" s="77"/>
      <c r="BG72" s="77"/>
      <c r="BH72" s="77"/>
      <c r="BI72" s="77"/>
      <c r="BJ72" s="77"/>
      <c r="BK72" s="77"/>
      <c r="BL72" s="77"/>
      <c r="BM72" s="77"/>
      <c r="BN72" s="77"/>
      <c r="BO72" s="77"/>
      <c r="BP72" s="77"/>
      <c r="BQ72" s="77"/>
      <c r="BR72" s="77"/>
      <c r="BS72" s="77"/>
      <c r="BT72" s="77"/>
      <c r="BU72" s="77"/>
      <c r="BV72" s="77"/>
      <c r="BW72" s="77"/>
      <c r="BX72" s="77"/>
      <c r="BY72" s="77"/>
      <c r="BZ72" s="77"/>
      <c r="CA72" s="77"/>
      <c r="CB72" s="77"/>
      <c r="CC72" s="77"/>
      <c r="CD72" s="77"/>
      <c r="CE72" s="77"/>
      <c r="CF72" s="77"/>
      <c r="CG72" s="77"/>
      <c r="CH72" s="77"/>
      <c r="CI72" s="77"/>
      <c r="CJ72" s="77"/>
      <c r="CK72" s="77"/>
      <c r="CL72" s="77"/>
      <c r="CM72" s="77"/>
      <c r="CN72" s="77"/>
      <c r="CO72" s="77"/>
      <c r="CP72" s="77"/>
      <c r="CQ72" s="77"/>
      <c r="CR72" s="77"/>
      <c r="CS72" s="77"/>
      <c r="CT72" s="77"/>
      <c r="CU72" s="77"/>
      <c r="CV72" s="77"/>
      <c r="CW72" s="77"/>
      <c r="CX72" s="77"/>
      <c r="CY72" s="77"/>
      <c r="CZ72" s="77"/>
      <c r="DA72" s="77"/>
      <c r="DB72" s="77"/>
      <c r="DC72" s="77"/>
      <c r="DD72" s="77"/>
      <c r="DE72" s="77"/>
      <c r="DF72" s="77"/>
      <c r="DG72" s="77"/>
      <c r="DH72" s="77"/>
      <c r="DI72" s="77"/>
      <c r="DJ72" s="77"/>
      <c r="DK72" s="77"/>
      <c r="DL72" s="77"/>
      <c r="DM72" s="77"/>
      <c r="DN72" s="77"/>
      <c r="DO72" s="77"/>
      <c r="DP72" s="77"/>
      <c r="DQ72" s="77"/>
      <c r="DR72" s="77"/>
      <c r="DS72" s="77"/>
      <c r="DT72" s="77"/>
      <c r="DU72" s="77"/>
      <c r="DV72" s="77"/>
      <c r="DW72" s="77"/>
      <c r="DX72" s="77"/>
      <c r="DY72" s="77"/>
      <c r="DZ72" s="77"/>
      <c r="EA72" s="77"/>
      <c r="EB72" s="77"/>
      <c r="EC72" s="77"/>
      <c r="ED72" s="77"/>
      <c r="EE72" s="77"/>
      <c r="EF72" s="77"/>
      <c r="EG72" s="77"/>
      <c r="EH72" s="77"/>
      <c r="EI72" s="77"/>
      <c r="EJ72" s="77"/>
      <c r="EK72" s="77"/>
      <c r="EL72" s="77"/>
      <c r="EM72" s="77"/>
      <c r="EN72" s="77"/>
      <c r="EO72" s="77"/>
      <c r="EP72" s="77"/>
      <c r="EQ72" s="77"/>
      <c r="ER72" s="77"/>
      <c r="ES72" s="77"/>
      <c r="ET72" s="77"/>
      <c r="EU72" s="77"/>
      <c r="EV72" s="77"/>
      <c r="EW72" s="77"/>
      <c r="EX72" s="77"/>
      <c r="EY72" s="77"/>
      <c r="EZ72" s="77"/>
      <c r="FA72" s="77"/>
      <c r="FB72" s="77"/>
      <c r="FC72" s="77"/>
      <c r="FD72" s="77"/>
      <c r="FE72" s="77"/>
      <c r="FF72" s="77"/>
      <c r="FG72" s="77"/>
      <c r="FH72" s="77"/>
      <c r="FI72" s="77"/>
      <c r="FJ72" s="77"/>
      <c r="FK72" s="77"/>
      <c r="FL72" s="77"/>
      <c r="FM72" s="77"/>
      <c r="FN72" s="77"/>
      <c r="FO72" s="77"/>
      <c r="FP72" s="77"/>
      <c r="FQ72" s="77"/>
      <c r="FR72" s="77"/>
      <c r="FS72" s="77"/>
      <c r="FT72" s="77"/>
      <c r="FU72" s="77"/>
      <c r="FV72" s="77"/>
      <c r="FW72" s="77"/>
      <c r="FX72" s="77"/>
      <c r="FY72" s="77"/>
      <c r="FZ72" s="77"/>
      <c r="GA72" s="77"/>
      <c r="GB72" s="77"/>
      <c r="GC72" s="77"/>
      <c r="GD72" s="77"/>
      <c r="GE72" s="77"/>
      <c r="GF72" s="77"/>
      <c r="GG72" s="77"/>
      <c r="GH72" s="77"/>
      <c r="GI72" s="77"/>
      <c r="GJ72" s="77"/>
      <c r="GK72" s="77"/>
      <c r="GL72" s="77"/>
      <c r="GM72" s="77"/>
      <c r="GN72" s="77"/>
      <c r="GO72" s="77"/>
      <c r="GP72" s="77"/>
      <c r="GQ72" s="77"/>
      <c r="GR72" s="77"/>
      <c r="GS72" s="77"/>
      <c r="GT72" s="77"/>
      <c r="GU72" s="77"/>
      <c r="GV72" s="77"/>
      <c r="GW72" s="77"/>
      <c r="GX72" s="77"/>
      <c r="GY72" s="77"/>
      <c r="GZ72" s="77"/>
      <c r="HA72" s="77"/>
      <c r="HB72" s="77"/>
      <c r="HC72" s="77"/>
      <c r="HD72" s="77"/>
      <c r="HE72" s="77"/>
      <c r="HF72" s="77"/>
      <c r="HG72" s="77"/>
      <c r="HH72" s="77"/>
      <c r="HI72" s="77"/>
      <c r="HJ72" s="77"/>
      <c r="HK72" s="77"/>
      <c r="HL72" s="77"/>
      <c r="HM72" s="77"/>
      <c r="HN72" s="77"/>
      <c r="HO72" s="77"/>
      <c r="HP72" s="77"/>
      <c r="HQ72" s="77"/>
      <c r="HR72" s="77"/>
      <c r="HS72" s="77"/>
      <c r="HT72" s="77"/>
      <c r="HU72" s="77"/>
      <c r="HV72" s="77"/>
      <c r="HW72" s="77"/>
      <c r="HX72" s="77"/>
      <c r="HY72" s="77"/>
      <c r="HZ72" s="77"/>
      <c r="IA72" s="77"/>
      <c r="IB72" s="77"/>
      <c r="IC72" s="77"/>
      <c r="ID72" s="77"/>
      <c r="IE72" s="77"/>
      <c r="IF72" s="77"/>
      <c r="IG72" s="77"/>
      <c r="IH72" s="77"/>
      <c r="II72" s="77"/>
      <c r="IJ72" s="77"/>
      <c r="IK72" s="77"/>
      <c r="IL72" s="77"/>
      <c r="IM72" s="77"/>
    </row>
    <row r="73" spans="2:247" s="60" customFormat="1" ht="27" customHeight="1" x14ac:dyDescent="0.2">
      <c r="B73" s="438"/>
      <c r="C73" s="79" t="s">
        <v>221</v>
      </c>
      <c r="D73" s="92">
        <v>151</v>
      </c>
      <c r="E73" s="81">
        <f>D73*0.8</f>
        <v>120.80000000000001</v>
      </c>
      <c r="F73" s="81">
        <f>D73*0.75</f>
        <v>113.25</v>
      </c>
      <c r="G73" s="81">
        <f>D73*0.7</f>
        <v>105.69999999999999</v>
      </c>
      <c r="H73" s="81">
        <f>D73*0.65</f>
        <v>98.15</v>
      </c>
      <c r="I73" s="82">
        <f>D73*0.6</f>
        <v>90.6</v>
      </c>
      <c r="J73" s="93">
        <v>100</v>
      </c>
      <c r="K73" s="104">
        <v>3.06</v>
      </c>
      <c r="L73" s="102"/>
      <c r="M73" s="4">
        <f t="shared" si="11"/>
        <v>178.18</v>
      </c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</row>
    <row r="74" spans="2:247" s="60" customFormat="1" ht="27" customHeight="1" x14ac:dyDescent="0.2">
      <c r="B74" s="499"/>
      <c r="C74" s="84" t="s">
        <v>222</v>
      </c>
      <c r="D74" s="96">
        <v>187</v>
      </c>
      <c r="E74" s="49">
        <f>D74*0.8</f>
        <v>149.6</v>
      </c>
      <c r="F74" s="49">
        <f>D74*0.75</f>
        <v>140.25</v>
      </c>
      <c r="G74" s="49">
        <f>D74*0.7</f>
        <v>130.9</v>
      </c>
      <c r="H74" s="49">
        <f>D74*0.65</f>
        <v>121.55</v>
      </c>
      <c r="I74" s="85">
        <f>D74*0.6</f>
        <v>112.2</v>
      </c>
      <c r="J74" s="97">
        <v>50</v>
      </c>
      <c r="K74" s="106">
        <v>3.17</v>
      </c>
      <c r="L74" s="102"/>
      <c r="M74" s="4">
        <f t="shared" si="11"/>
        <v>220.66</v>
      </c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</row>
    <row r="75" spans="2:247" s="60" customFormat="1" ht="27" customHeight="1" x14ac:dyDescent="0.2">
      <c r="B75" s="499"/>
      <c r="C75" s="84" t="s">
        <v>223</v>
      </c>
      <c r="D75" s="96">
        <v>261</v>
      </c>
      <c r="E75" s="49">
        <f>D75*0.8</f>
        <v>208.8</v>
      </c>
      <c r="F75" s="49">
        <f>D75*0.75</f>
        <v>195.75</v>
      </c>
      <c r="G75" s="49">
        <f>D75*0.7</f>
        <v>182.7</v>
      </c>
      <c r="H75" s="49">
        <f>D75*0.65</f>
        <v>169.65</v>
      </c>
      <c r="I75" s="85">
        <f>D75*0.6</f>
        <v>156.6</v>
      </c>
      <c r="J75" s="97">
        <v>40</v>
      </c>
      <c r="K75" s="106">
        <v>5.27</v>
      </c>
      <c r="L75" s="102"/>
      <c r="M75" s="4">
        <f t="shared" si="11"/>
        <v>307.98</v>
      </c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</row>
    <row r="76" spans="2:247" s="60" customFormat="1" ht="27" customHeight="1" x14ac:dyDescent="0.2">
      <c r="B76" s="499"/>
      <c r="C76" s="84" t="s">
        <v>224</v>
      </c>
      <c r="D76" s="96">
        <v>151</v>
      </c>
      <c r="E76" s="49">
        <f>D76*0.8</f>
        <v>120.80000000000001</v>
      </c>
      <c r="F76" s="49">
        <f>D76*0.75</f>
        <v>113.25</v>
      </c>
      <c r="G76" s="49">
        <f>D76*0.7</f>
        <v>105.69999999999999</v>
      </c>
      <c r="H76" s="49">
        <f>D76*0.65</f>
        <v>98.15</v>
      </c>
      <c r="I76" s="85">
        <f>D76*0.6</f>
        <v>90.6</v>
      </c>
      <c r="J76" s="97">
        <v>100</v>
      </c>
      <c r="K76" s="106">
        <v>3.06</v>
      </c>
      <c r="L76" s="102"/>
      <c r="M76" s="4">
        <f t="shared" si="11"/>
        <v>178.18</v>
      </c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</row>
    <row r="77" spans="2:247" s="60" customFormat="1" ht="27" customHeight="1" thickBot="1" x14ac:dyDescent="0.25">
      <c r="B77" s="439"/>
      <c r="C77" s="87" t="s">
        <v>225</v>
      </c>
      <c r="D77" s="99">
        <v>187</v>
      </c>
      <c r="E77" s="89">
        <f>D77*0.8</f>
        <v>149.6</v>
      </c>
      <c r="F77" s="89">
        <f>D77*0.75</f>
        <v>140.25</v>
      </c>
      <c r="G77" s="89">
        <f>D77*0.7</f>
        <v>130.9</v>
      </c>
      <c r="H77" s="89">
        <f>D77*0.65</f>
        <v>121.55</v>
      </c>
      <c r="I77" s="90">
        <f>D77*0.6</f>
        <v>112.2</v>
      </c>
      <c r="J77" s="100" t="s">
        <v>25</v>
      </c>
      <c r="K77" s="101">
        <v>5.0199999999999996</v>
      </c>
      <c r="L77" s="102"/>
      <c r="M77" s="4">
        <f t="shared" si="11"/>
        <v>220.66</v>
      </c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</row>
    <row r="78" spans="2:247" s="78" customFormat="1" ht="25.5" customHeight="1" thickBot="1" x14ac:dyDescent="0.3">
      <c r="B78" s="455" t="s">
        <v>30</v>
      </c>
      <c r="C78" s="456"/>
      <c r="D78" s="456"/>
      <c r="E78" s="456"/>
      <c r="F78" s="456"/>
      <c r="G78" s="456"/>
      <c r="H78" s="456"/>
      <c r="I78" s="456"/>
      <c r="J78" s="456"/>
      <c r="K78" s="457"/>
      <c r="L78" s="69"/>
      <c r="M78" s="75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77"/>
      <c r="AO78" s="77"/>
      <c r="AP78" s="77"/>
      <c r="AQ78" s="77"/>
      <c r="AR78" s="77"/>
      <c r="AS78" s="77"/>
      <c r="AT78" s="77"/>
      <c r="AU78" s="77"/>
      <c r="AV78" s="77"/>
      <c r="AW78" s="77"/>
      <c r="AX78" s="77"/>
      <c r="AY78" s="77"/>
      <c r="AZ78" s="77"/>
      <c r="BA78" s="77"/>
      <c r="BB78" s="77"/>
      <c r="BC78" s="77"/>
      <c r="BD78" s="77"/>
      <c r="BE78" s="77"/>
      <c r="BF78" s="77"/>
      <c r="BG78" s="77"/>
      <c r="BH78" s="77"/>
      <c r="BI78" s="77"/>
      <c r="BJ78" s="77"/>
      <c r="BK78" s="77"/>
      <c r="BL78" s="77"/>
      <c r="BM78" s="77"/>
      <c r="BN78" s="77"/>
      <c r="BO78" s="77"/>
      <c r="BP78" s="77"/>
      <c r="BQ78" s="77"/>
      <c r="BR78" s="77"/>
      <c r="BS78" s="77"/>
      <c r="BT78" s="77"/>
      <c r="BU78" s="77"/>
      <c r="BV78" s="77"/>
      <c r="BW78" s="77"/>
      <c r="BX78" s="77"/>
      <c r="BY78" s="77"/>
      <c r="BZ78" s="77"/>
      <c r="CA78" s="77"/>
      <c r="CB78" s="77"/>
      <c r="CC78" s="77"/>
      <c r="CD78" s="77"/>
      <c r="CE78" s="77"/>
      <c r="CF78" s="77"/>
      <c r="CG78" s="77"/>
      <c r="CH78" s="77"/>
      <c r="CI78" s="77"/>
      <c r="CJ78" s="77"/>
      <c r="CK78" s="77"/>
      <c r="CL78" s="77"/>
      <c r="CM78" s="77"/>
      <c r="CN78" s="77"/>
      <c r="CO78" s="77"/>
      <c r="CP78" s="77"/>
      <c r="CQ78" s="77"/>
      <c r="CR78" s="77"/>
      <c r="CS78" s="77"/>
      <c r="CT78" s="77"/>
      <c r="CU78" s="77"/>
      <c r="CV78" s="77"/>
      <c r="CW78" s="77"/>
      <c r="CX78" s="77"/>
      <c r="CY78" s="77"/>
      <c r="CZ78" s="77"/>
      <c r="DA78" s="77"/>
      <c r="DB78" s="77"/>
      <c r="DC78" s="77"/>
      <c r="DD78" s="77"/>
      <c r="DE78" s="77"/>
      <c r="DF78" s="77"/>
      <c r="DG78" s="77"/>
      <c r="DH78" s="77"/>
      <c r="DI78" s="77"/>
      <c r="DJ78" s="77"/>
      <c r="DK78" s="77"/>
      <c r="DL78" s="77"/>
      <c r="DM78" s="77"/>
      <c r="DN78" s="77"/>
      <c r="DO78" s="77"/>
      <c r="DP78" s="77"/>
      <c r="DQ78" s="77"/>
      <c r="DR78" s="77"/>
      <c r="DS78" s="77"/>
      <c r="DT78" s="77"/>
      <c r="DU78" s="77"/>
      <c r="DV78" s="77"/>
      <c r="DW78" s="77"/>
      <c r="DX78" s="77"/>
      <c r="DY78" s="77"/>
      <c r="DZ78" s="77"/>
      <c r="EA78" s="77"/>
      <c r="EB78" s="77"/>
      <c r="EC78" s="77"/>
      <c r="ED78" s="77"/>
      <c r="EE78" s="77"/>
      <c r="EF78" s="77"/>
      <c r="EG78" s="77"/>
      <c r="EH78" s="77"/>
      <c r="EI78" s="77"/>
      <c r="EJ78" s="77"/>
      <c r="EK78" s="77"/>
      <c r="EL78" s="77"/>
      <c r="EM78" s="77"/>
      <c r="EN78" s="77"/>
      <c r="EO78" s="77"/>
      <c r="EP78" s="77"/>
      <c r="EQ78" s="77"/>
      <c r="ER78" s="77"/>
      <c r="ES78" s="77"/>
      <c r="ET78" s="77"/>
      <c r="EU78" s="77"/>
      <c r="EV78" s="77"/>
      <c r="EW78" s="77"/>
      <c r="EX78" s="77"/>
      <c r="EY78" s="77"/>
      <c r="EZ78" s="77"/>
      <c r="FA78" s="77"/>
      <c r="FB78" s="77"/>
      <c r="FC78" s="77"/>
      <c r="FD78" s="77"/>
      <c r="FE78" s="77"/>
      <c r="FF78" s="77"/>
      <c r="FG78" s="77"/>
      <c r="FH78" s="77"/>
      <c r="FI78" s="77"/>
      <c r="FJ78" s="77"/>
      <c r="FK78" s="77"/>
      <c r="FL78" s="77"/>
      <c r="FM78" s="77"/>
      <c r="FN78" s="77"/>
      <c r="FO78" s="77"/>
      <c r="FP78" s="77"/>
      <c r="FQ78" s="77"/>
      <c r="FR78" s="77"/>
      <c r="FS78" s="77"/>
      <c r="FT78" s="77"/>
      <c r="FU78" s="77"/>
      <c r="FV78" s="77"/>
      <c r="FW78" s="77"/>
      <c r="FX78" s="77"/>
      <c r="FY78" s="77"/>
      <c r="FZ78" s="77"/>
      <c r="GA78" s="77"/>
      <c r="GB78" s="77"/>
      <c r="GC78" s="77"/>
      <c r="GD78" s="77"/>
      <c r="GE78" s="77"/>
      <c r="GF78" s="77"/>
      <c r="GG78" s="77"/>
      <c r="GH78" s="77"/>
      <c r="GI78" s="77"/>
      <c r="GJ78" s="77"/>
      <c r="GK78" s="77"/>
      <c r="GL78" s="77"/>
      <c r="GM78" s="77"/>
      <c r="GN78" s="77"/>
      <c r="GO78" s="77"/>
      <c r="GP78" s="77"/>
      <c r="GQ78" s="77"/>
      <c r="GR78" s="77"/>
      <c r="GS78" s="77"/>
      <c r="GT78" s="77"/>
      <c r="GU78" s="77"/>
      <c r="GV78" s="77"/>
      <c r="GW78" s="77"/>
      <c r="GX78" s="77"/>
      <c r="GY78" s="77"/>
      <c r="GZ78" s="77"/>
      <c r="HA78" s="77"/>
      <c r="HB78" s="77"/>
      <c r="HC78" s="77"/>
      <c r="HD78" s="77"/>
      <c r="HE78" s="77"/>
      <c r="HF78" s="77"/>
      <c r="HG78" s="77"/>
      <c r="HH78" s="77"/>
      <c r="HI78" s="77"/>
      <c r="HJ78" s="77"/>
      <c r="HK78" s="77"/>
      <c r="HL78" s="77"/>
      <c r="HM78" s="77"/>
      <c r="HN78" s="77"/>
      <c r="HO78" s="77"/>
      <c r="HP78" s="77"/>
      <c r="HQ78" s="77"/>
      <c r="HR78" s="77"/>
      <c r="HS78" s="77"/>
      <c r="HT78" s="77"/>
      <c r="HU78" s="77"/>
      <c r="HV78" s="77"/>
      <c r="HW78" s="77"/>
      <c r="HX78" s="77"/>
      <c r="HY78" s="77"/>
      <c r="HZ78" s="77"/>
      <c r="IA78" s="77"/>
      <c r="IB78" s="77"/>
      <c r="IC78" s="77"/>
      <c r="ID78" s="77"/>
      <c r="IE78" s="77"/>
      <c r="IF78" s="77"/>
      <c r="IG78" s="77"/>
      <c r="IH78" s="77"/>
      <c r="II78" s="77"/>
      <c r="IJ78" s="77"/>
      <c r="IK78" s="77"/>
      <c r="IL78" s="77"/>
      <c r="IM78" s="77"/>
    </row>
    <row r="79" spans="2:247" s="60" customFormat="1" ht="93" customHeight="1" thickBot="1" x14ac:dyDescent="0.25">
      <c r="B79" s="113"/>
      <c r="C79" s="118" t="s">
        <v>226</v>
      </c>
      <c r="D79" s="143">
        <v>835</v>
      </c>
      <c r="E79" s="36">
        <f>D79*0.8</f>
        <v>668</v>
      </c>
      <c r="F79" s="36">
        <f>D79*0.75</f>
        <v>626.25</v>
      </c>
      <c r="G79" s="36">
        <f>D79*0.7</f>
        <v>584.5</v>
      </c>
      <c r="H79" s="36">
        <f>D79*0.65</f>
        <v>542.75</v>
      </c>
      <c r="I79" s="37">
        <f>D79*0.6</f>
        <v>501</v>
      </c>
      <c r="J79" s="144">
        <v>15</v>
      </c>
      <c r="K79" s="145" t="s">
        <v>37</v>
      </c>
      <c r="L79" s="70"/>
      <c r="M79" s="4">
        <f t="shared" si="11"/>
        <v>985.3</v>
      </c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</row>
    <row r="80" spans="2:247" s="78" customFormat="1" ht="25.5" customHeight="1" thickBot="1" x14ac:dyDescent="0.3">
      <c r="B80" s="455" t="s">
        <v>27</v>
      </c>
      <c r="C80" s="456"/>
      <c r="D80" s="456"/>
      <c r="E80" s="456"/>
      <c r="F80" s="456"/>
      <c r="G80" s="456"/>
      <c r="H80" s="456"/>
      <c r="I80" s="456"/>
      <c r="J80" s="456"/>
      <c r="K80" s="457"/>
      <c r="L80" s="69"/>
      <c r="M80" s="75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77"/>
      <c r="AO80" s="77"/>
      <c r="AP80" s="77"/>
      <c r="AQ80" s="77"/>
      <c r="AR80" s="77"/>
      <c r="AS80" s="77"/>
      <c r="AT80" s="77"/>
      <c r="AU80" s="77"/>
      <c r="AV80" s="77"/>
      <c r="AW80" s="77"/>
      <c r="AX80" s="77"/>
      <c r="AY80" s="77"/>
      <c r="AZ80" s="77"/>
      <c r="BA80" s="77"/>
      <c r="BB80" s="77"/>
      <c r="BC80" s="77"/>
      <c r="BD80" s="77"/>
      <c r="BE80" s="77"/>
      <c r="BF80" s="77"/>
      <c r="BG80" s="77"/>
      <c r="BH80" s="77"/>
      <c r="BI80" s="77"/>
      <c r="BJ80" s="77"/>
      <c r="BK80" s="77"/>
      <c r="BL80" s="77"/>
      <c r="BM80" s="77"/>
      <c r="BN80" s="77"/>
      <c r="BO80" s="77"/>
      <c r="BP80" s="77"/>
      <c r="BQ80" s="77"/>
      <c r="BR80" s="77"/>
      <c r="BS80" s="77"/>
      <c r="BT80" s="77"/>
      <c r="BU80" s="77"/>
      <c r="BV80" s="77"/>
      <c r="BW80" s="77"/>
      <c r="BX80" s="77"/>
      <c r="BY80" s="77"/>
      <c r="BZ80" s="77"/>
      <c r="CA80" s="77"/>
      <c r="CB80" s="77"/>
      <c r="CC80" s="77"/>
      <c r="CD80" s="77"/>
      <c r="CE80" s="77"/>
      <c r="CF80" s="77"/>
      <c r="CG80" s="77"/>
      <c r="CH80" s="77"/>
      <c r="CI80" s="77"/>
      <c r="CJ80" s="77"/>
      <c r="CK80" s="77"/>
      <c r="CL80" s="77"/>
      <c r="CM80" s="77"/>
      <c r="CN80" s="77"/>
      <c r="CO80" s="77"/>
      <c r="CP80" s="77"/>
      <c r="CQ80" s="77"/>
      <c r="CR80" s="77"/>
      <c r="CS80" s="77"/>
      <c r="CT80" s="77"/>
      <c r="CU80" s="77"/>
      <c r="CV80" s="77"/>
      <c r="CW80" s="77"/>
      <c r="CX80" s="77"/>
      <c r="CY80" s="77"/>
      <c r="CZ80" s="77"/>
      <c r="DA80" s="77"/>
      <c r="DB80" s="77"/>
      <c r="DC80" s="77"/>
      <c r="DD80" s="77"/>
      <c r="DE80" s="77"/>
      <c r="DF80" s="77"/>
      <c r="DG80" s="77"/>
      <c r="DH80" s="77"/>
      <c r="DI80" s="77"/>
      <c r="DJ80" s="77"/>
      <c r="DK80" s="77"/>
      <c r="DL80" s="77"/>
      <c r="DM80" s="77"/>
      <c r="DN80" s="77"/>
      <c r="DO80" s="77"/>
      <c r="DP80" s="77"/>
      <c r="DQ80" s="77"/>
      <c r="DR80" s="77"/>
      <c r="DS80" s="77"/>
      <c r="DT80" s="77"/>
      <c r="DU80" s="77"/>
      <c r="DV80" s="77"/>
      <c r="DW80" s="77"/>
      <c r="DX80" s="77"/>
      <c r="DY80" s="77"/>
      <c r="DZ80" s="77"/>
      <c r="EA80" s="77"/>
      <c r="EB80" s="77"/>
      <c r="EC80" s="77"/>
      <c r="ED80" s="77"/>
      <c r="EE80" s="77"/>
      <c r="EF80" s="77"/>
      <c r="EG80" s="77"/>
      <c r="EH80" s="77"/>
      <c r="EI80" s="77"/>
      <c r="EJ80" s="77"/>
      <c r="EK80" s="77"/>
      <c r="EL80" s="77"/>
      <c r="EM80" s="77"/>
      <c r="EN80" s="77"/>
      <c r="EO80" s="77"/>
      <c r="EP80" s="77"/>
      <c r="EQ80" s="77"/>
      <c r="ER80" s="77"/>
      <c r="ES80" s="77"/>
      <c r="ET80" s="77"/>
      <c r="EU80" s="77"/>
      <c r="EV80" s="77"/>
      <c r="EW80" s="77"/>
      <c r="EX80" s="77"/>
      <c r="EY80" s="77"/>
      <c r="EZ80" s="77"/>
      <c r="FA80" s="77"/>
      <c r="FB80" s="77"/>
      <c r="FC80" s="77"/>
      <c r="FD80" s="77"/>
      <c r="FE80" s="77"/>
      <c r="FF80" s="77"/>
      <c r="FG80" s="77"/>
      <c r="FH80" s="77"/>
      <c r="FI80" s="77"/>
      <c r="FJ80" s="77"/>
      <c r="FK80" s="77"/>
      <c r="FL80" s="77"/>
      <c r="FM80" s="77"/>
      <c r="FN80" s="77"/>
      <c r="FO80" s="77"/>
      <c r="FP80" s="77"/>
      <c r="FQ80" s="77"/>
      <c r="FR80" s="77"/>
      <c r="FS80" s="77"/>
      <c r="FT80" s="77"/>
      <c r="FU80" s="77"/>
      <c r="FV80" s="77"/>
      <c r="FW80" s="77"/>
      <c r="FX80" s="77"/>
      <c r="FY80" s="77"/>
      <c r="FZ80" s="77"/>
      <c r="GA80" s="77"/>
      <c r="GB80" s="77"/>
      <c r="GC80" s="77"/>
      <c r="GD80" s="77"/>
      <c r="GE80" s="77"/>
      <c r="GF80" s="77"/>
      <c r="GG80" s="77"/>
      <c r="GH80" s="77"/>
      <c r="GI80" s="77"/>
      <c r="GJ80" s="77"/>
      <c r="GK80" s="77"/>
      <c r="GL80" s="77"/>
      <c r="GM80" s="77"/>
      <c r="GN80" s="77"/>
      <c r="GO80" s="77"/>
      <c r="GP80" s="77"/>
      <c r="GQ80" s="77"/>
      <c r="GR80" s="77"/>
      <c r="GS80" s="77"/>
      <c r="GT80" s="77"/>
      <c r="GU80" s="77"/>
      <c r="GV80" s="77"/>
      <c r="GW80" s="77"/>
      <c r="GX80" s="77"/>
      <c r="GY80" s="77"/>
      <c r="GZ80" s="77"/>
      <c r="HA80" s="77"/>
      <c r="HB80" s="77"/>
      <c r="HC80" s="77"/>
      <c r="HD80" s="77"/>
      <c r="HE80" s="77"/>
      <c r="HF80" s="77"/>
      <c r="HG80" s="77"/>
      <c r="HH80" s="77"/>
      <c r="HI80" s="77"/>
      <c r="HJ80" s="77"/>
      <c r="HK80" s="77"/>
      <c r="HL80" s="77"/>
      <c r="HM80" s="77"/>
      <c r="HN80" s="77"/>
      <c r="HO80" s="77"/>
      <c r="HP80" s="77"/>
      <c r="HQ80" s="77"/>
      <c r="HR80" s="77"/>
      <c r="HS80" s="77"/>
      <c r="HT80" s="77"/>
      <c r="HU80" s="77"/>
      <c r="HV80" s="77"/>
      <c r="HW80" s="77"/>
      <c r="HX80" s="77"/>
      <c r="HY80" s="77"/>
      <c r="HZ80" s="77"/>
      <c r="IA80" s="77"/>
      <c r="IB80" s="77"/>
      <c r="IC80" s="77"/>
      <c r="ID80" s="77"/>
      <c r="IE80" s="77"/>
      <c r="IF80" s="77"/>
      <c r="IG80" s="77"/>
      <c r="IH80" s="77"/>
      <c r="II80" s="77"/>
      <c r="IJ80" s="77"/>
      <c r="IK80" s="77"/>
      <c r="IL80" s="77"/>
      <c r="IM80" s="77"/>
    </row>
    <row r="81" spans="2:247" s="60" customFormat="1" ht="30.75" customHeight="1" x14ac:dyDescent="0.2">
      <c r="B81" s="438"/>
      <c r="C81" s="79" t="s">
        <v>227</v>
      </c>
      <c r="D81" s="92">
        <v>273</v>
      </c>
      <c r="E81" s="81">
        <f>D81*0.8</f>
        <v>218.4</v>
      </c>
      <c r="F81" s="81">
        <f>D81*0.75</f>
        <v>204.75</v>
      </c>
      <c r="G81" s="81">
        <f>D81*0.7</f>
        <v>191.1</v>
      </c>
      <c r="H81" s="81">
        <f>D81*0.65</f>
        <v>177.45000000000002</v>
      </c>
      <c r="I81" s="82">
        <f>D81*0.6</f>
        <v>163.79999999999998</v>
      </c>
      <c r="J81" s="93">
        <v>30</v>
      </c>
      <c r="K81" s="104"/>
      <c r="L81" s="102"/>
      <c r="M81" s="4">
        <f t="shared" si="11"/>
        <v>322.14</v>
      </c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</row>
    <row r="82" spans="2:247" s="60" customFormat="1" ht="30.75" customHeight="1" x14ac:dyDescent="0.2">
      <c r="B82" s="499"/>
      <c r="C82" s="84" t="s">
        <v>228</v>
      </c>
      <c r="D82" s="96">
        <v>292</v>
      </c>
      <c r="E82" s="49">
        <f>D82*0.8</f>
        <v>233.60000000000002</v>
      </c>
      <c r="F82" s="49">
        <f>D82*0.75</f>
        <v>219</v>
      </c>
      <c r="G82" s="49">
        <f>D82*0.7</f>
        <v>204.39999999999998</v>
      </c>
      <c r="H82" s="49">
        <f>D82*0.65</f>
        <v>189.8</v>
      </c>
      <c r="I82" s="85">
        <f>D82*0.6</f>
        <v>175.2</v>
      </c>
      <c r="J82" s="105" t="s">
        <v>21</v>
      </c>
      <c r="K82" s="106"/>
      <c r="L82" s="102"/>
      <c r="M82" s="4">
        <f t="shared" si="11"/>
        <v>344.56</v>
      </c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</row>
    <row r="83" spans="2:247" s="60" customFormat="1" ht="30.75" customHeight="1" thickBot="1" x14ac:dyDescent="0.25">
      <c r="B83" s="439"/>
      <c r="C83" s="87" t="s">
        <v>229</v>
      </c>
      <c r="D83" s="99">
        <v>319</v>
      </c>
      <c r="E83" s="89">
        <f>D83*0.8</f>
        <v>255.20000000000002</v>
      </c>
      <c r="F83" s="89">
        <f>D83*0.75</f>
        <v>239.25</v>
      </c>
      <c r="G83" s="89">
        <f>D83*0.7</f>
        <v>223.29999999999998</v>
      </c>
      <c r="H83" s="89">
        <f>D83*0.65</f>
        <v>207.35</v>
      </c>
      <c r="I83" s="90">
        <f>D83*0.6</f>
        <v>191.4</v>
      </c>
      <c r="J83" s="100" t="s">
        <v>24</v>
      </c>
      <c r="K83" s="101"/>
      <c r="L83" s="102"/>
      <c r="M83" s="4">
        <f t="shared" si="11"/>
        <v>376.42</v>
      </c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</row>
    <row r="84" spans="2:247" s="78" customFormat="1" ht="25.5" customHeight="1" thickBot="1" x14ac:dyDescent="0.3">
      <c r="B84" s="541" t="s">
        <v>38</v>
      </c>
      <c r="C84" s="502"/>
      <c r="D84" s="502"/>
      <c r="E84" s="502"/>
      <c r="F84" s="502"/>
      <c r="G84" s="502"/>
      <c r="H84" s="502"/>
      <c r="I84" s="502"/>
      <c r="J84" s="502"/>
      <c r="K84" s="503"/>
      <c r="L84" s="146"/>
      <c r="M84" s="75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77"/>
      <c r="AO84" s="77"/>
      <c r="AP84" s="77"/>
      <c r="AQ84" s="77"/>
      <c r="AR84" s="77"/>
      <c r="AS84" s="77"/>
      <c r="AT84" s="77"/>
      <c r="AU84" s="77"/>
      <c r="AV84" s="77"/>
      <c r="AW84" s="77"/>
      <c r="AX84" s="77"/>
      <c r="AY84" s="77"/>
      <c r="AZ84" s="77"/>
      <c r="BA84" s="77"/>
      <c r="BB84" s="77"/>
      <c r="BC84" s="77"/>
      <c r="BD84" s="77"/>
      <c r="BE84" s="77"/>
      <c r="BF84" s="77"/>
      <c r="BG84" s="77"/>
      <c r="BH84" s="77"/>
      <c r="BI84" s="77"/>
      <c r="BJ84" s="77"/>
      <c r="BK84" s="77"/>
      <c r="BL84" s="77"/>
      <c r="BM84" s="77"/>
      <c r="BN84" s="77"/>
      <c r="BO84" s="77"/>
      <c r="BP84" s="77"/>
      <c r="BQ84" s="77"/>
      <c r="BR84" s="77"/>
      <c r="BS84" s="77"/>
      <c r="BT84" s="77"/>
      <c r="BU84" s="77"/>
      <c r="BV84" s="77"/>
      <c r="BW84" s="77"/>
      <c r="BX84" s="77"/>
      <c r="BY84" s="77"/>
      <c r="BZ84" s="77"/>
      <c r="CA84" s="77"/>
      <c r="CB84" s="77"/>
      <c r="CC84" s="77"/>
      <c r="CD84" s="77"/>
      <c r="CE84" s="77"/>
      <c r="CF84" s="77"/>
      <c r="CG84" s="77"/>
      <c r="CH84" s="77"/>
      <c r="CI84" s="77"/>
      <c r="CJ84" s="77"/>
      <c r="CK84" s="77"/>
      <c r="CL84" s="77"/>
      <c r="CM84" s="77"/>
      <c r="CN84" s="77"/>
      <c r="CO84" s="77"/>
      <c r="CP84" s="77"/>
      <c r="CQ84" s="77"/>
      <c r="CR84" s="77"/>
      <c r="CS84" s="77"/>
      <c r="CT84" s="77"/>
      <c r="CU84" s="77"/>
      <c r="CV84" s="77"/>
      <c r="CW84" s="77"/>
      <c r="CX84" s="77"/>
      <c r="CY84" s="77"/>
      <c r="CZ84" s="77"/>
      <c r="DA84" s="77"/>
      <c r="DB84" s="77"/>
      <c r="DC84" s="77"/>
      <c r="DD84" s="77"/>
      <c r="DE84" s="77"/>
      <c r="DF84" s="77"/>
      <c r="DG84" s="77"/>
      <c r="DH84" s="77"/>
      <c r="DI84" s="77"/>
      <c r="DJ84" s="77"/>
      <c r="DK84" s="77"/>
      <c r="DL84" s="77"/>
      <c r="DM84" s="77"/>
      <c r="DN84" s="77"/>
      <c r="DO84" s="77"/>
      <c r="DP84" s="77"/>
      <c r="DQ84" s="77"/>
      <c r="DR84" s="77"/>
      <c r="DS84" s="77"/>
      <c r="DT84" s="77"/>
      <c r="DU84" s="77"/>
      <c r="DV84" s="77"/>
      <c r="DW84" s="77"/>
      <c r="DX84" s="77"/>
      <c r="DY84" s="77"/>
      <c r="DZ84" s="77"/>
      <c r="EA84" s="77"/>
      <c r="EB84" s="77"/>
      <c r="EC84" s="77"/>
      <c r="ED84" s="77"/>
      <c r="EE84" s="77"/>
      <c r="EF84" s="77"/>
      <c r="EG84" s="77"/>
      <c r="EH84" s="77"/>
      <c r="EI84" s="77"/>
      <c r="EJ84" s="77"/>
      <c r="EK84" s="77"/>
      <c r="EL84" s="77"/>
      <c r="EM84" s="77"/>
      <c r="EN84" s="77"/>
      <c r="EO84" s="77"/>
      <c r="EP84" s="77"/>
      <c r="EQ84" s="77"/>
      <c r="ER84" s="77"/>
      <c r="ES84" s="77"/>
      <c r="ET84" s="77"/>
      <c r="EU84" s="77"/>
      <c r="EV84" s="77"/>
      <c r="EW84" s="77"/>
      <c r="EX84" s="77"/>
      <c r="EY84" s="77"/>
      <c r="EZ84" s="77"/>
      <c r="FA84" s="77"/>
      <c r="FB84" s="77"/>
      <c r="FC84" s="77"/>
      <c r="FD84" s="77"/>
      <c r="FE84" s="77"/>
      <c r="FF84" s="77"/>
      <c r="FG84" s="77"/>
      <c r="FH84" s="77"/>
      <c r="FI84" s="77"/>
      <c r="FJ84" s="77"/>
      <c r="FK84" s="77"/>
      <c r="FL84" s="77"/>
      <c r="FM84" s="77"/>
      <c r="FN84" s="77"/>
      <c r="FO84" s="77"/>
      <c r="FP84" s="77"/>
      <c r="FQ84" s="77"/>
      <c r="FR84" s="77"/>
      <c r="FS84" s="77"/>
      <c r="FT84" s="77"/>
      <c r="FU84" s="77"/>
      <c r="FV84" s="77"/>
      <c r="FW84" s="77"/>
      <c r="FX84" s="77"/>
      <c r="FY84" s="77"/>
      <c r="FZ84" s="77"/>
      <c r="GA84" s="77"/>
      <c r="GB84" s="77"/>
      <c r="GC84" s="77"/>
      <c r="GD84" s="77"/>
      <c r="GE84" s="77"/>
      <c r="GF84" s="77"/>
      <c r="GG84" s="77"/>
      <c r="GH84" s="77"/>
      <c r="GI84" s="77"/>
      <c r="GJ84" s="77"/>
      <c r="GK84" s="77"/>
      <c r="GL84" s="77"/>
      <c r="GM84" s="77"/>
      <c r="GN84" s="77"/>
      <c r="GO84" s="77"/>
      <c r="GP84" s="77"/>
      <c r="GQ84" s="77"/>
      <c r="GR84" s="77"/>
      <c r="GS84" s="77"/>
      <c r="GT84" s="77"/>
      <c r="GU84" s="77"/>
      <c r="GV84" s="77"/>
      <c r="GW84" s="77"/>
      <c r="GX84" s="77"/>
      <c r="GY84" s="77"/>
      <c r="GZ84" s="77"/>
      <c r="HA84" s="77"/>
      <c r="HB84" s="77"/>
      <c r="HC84" s="77"/>
      <c r="HD84" s="77"/>
      <c r="HE84" s="77"/>
      <c r="HF84" s="77"/>
      <c r="HG84" s="77"/>
      <c r="HH84" s="77"/>
      <c r="HI84" s="77"/>
      <c r="HJ84" s="77"/>
      <c r="HK84" s="77"/>
      <c r="HL84" s="77"/>
      <c r="HM84" s="77"/>
      <c r="HN84" s="77"/>
      <c r="HO84" s="77"/>
      <c r="HP84" s="77"/>
      <c r="HQ84" s="77"/>
      <c r="HR84" s="77"/>
      <c r="HS84" s="77"/>
      <c r="HT84" s="77"/>
      <c r="HU84" s="77"/>
      <c r="HV84" s="77"/>
      <c r="HW84" s="77"/>
      <c r="HX84" s="77"/>
      <c r="HY84" s="77"/>
      <c r="HZ84" s="77"/>
      <c r="IA84" s="77"/>
      <c r="IB84" s="77"/>
      <c r="IC84" s="77"/>
      <c r="ID84" s="77"/>
      <c r="IE84" s="77"/>
      <c r="IF84" s="77"/>
      <c r="IG84" s="77"/>
      <c r="IH84" s="77"/>
      <c r="II84" s="77"/>
      <c r="IJ84" s="77"/>
      <c r="IK84" s="77"/>
      <c r="IL84" s="77"/>
      <c r="IM84" s="77"/>
    </row>
    <row r="85" spans="2:247" s="60" customFormat="1" ht="93" customHeight="1" thickBot="1" x14ac:dyDescent="0.25">
      <c r="B85" s="147"/>
      <c r="C85" s="118" t="s">
        <v>194</v>
      </c>
      <c r="D85" s="35">
        <v>1698</v>
      </c>
      <c r="E85" s="36">
        <f>D85*0.8</f>
        <v>1358.4</v>
      </c>
      <c r="F85" s="36">
        <f>D85*0.75</f>
        <v>1273.5</v>
      </c>
      <c r="G85" s="36">
        <f>D85*0.7</f>
        <v>1188.5999999999999</v>
      </c>
      <c r="H85" s="36">
        <f>D85*0.65</f>
        <v>1103.7</v>
      </c>
      <c r="I85" s="37">
        <f>D85*0.6</f>
        <v>1018.8</v>
      </c>
      <c r="J85" s="115" t="s">
        <v>24</v>
      </c>
      <c r="K85" s="148" t="s">
        <v>39</v>
      </c>
      <c r="L85" s="102"/>
      <c r="M85" s="4">
        <f t="shared" si="11"/>
        <v>2003.6399999999999</v>
      </c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</row>
    <row r="86" spans="2:247" s="78" customFormat="1" ht="25.5" customHeight="1" thickBot="1" x14ac:dyDescent="0.3">
      <c r="B86" s="455" t="s">
        <v>23</v>
      </c>
      <c r="C86" s="456"/>
      <c r="D86" s="456"/>
      <c r="E86" s="456"/>
      <c r="F86" s="456"/>
      <c r="G86" s="456"/>
      <c r="H86" s="456"/>
      <c r="I86" s="456"/>
      <c r="J86" s="456"/>
      <c r="K86" s="457"/>
      <c r="L86" s="69"/>
      <c r="M86" s="75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77"/>
      <c r="AO86" s="77"/>
      <c r="AP86" s="77"/>
      <c r="AQ86" s="77"/>
      <c r="AR86" s="77"/>
      <c r="AS86" s="77"/>
      <c r="AT86" s="77"/>
      <c r="AU86" s="77"/>
      <c r="AV86" s="77"/>
      <c r="AW86" s="77"/>
      <c r="AX86" s="77"/>
      <c r="AY86" s="77"/>
      <c r="AZ86" s="77"/>
      <c r="BA86" s="77"/>
      <c r="BB86" s="77"/>
      <c r="BC86" s="77"/>
      <c r="BD86" s="77"/>
      <c r="BE86" s="77"/>
      <c r="BF86" s="77"/>
      <c r="BG86" s="77"/>
      <c r="BH86" s="77"/>
      <c r="BI86" s="77"/>
      <c r="BJ86" s="77"/>
      <c r="BK86" s="77"/>
      <c r="BL86" s="77"/>
      <c r="BM86" s="77"/>
      <c r="BN86" s="77"/>
      <c r="BO86" s="77"/>
      <c r="BP86" s="77"/>
      <c r="BQ86" s="77"/>
      <c r="BR86" s="77"/>
      <c r="BS86" s="77"/>
      <c r="BT86" s="77"/>
      <c r="BU86" s="77"/>
      <c r="BV86" s="77"/>
      <c r="BW86" s="77"/>
      <c r="BX86" s="77"/>
      <c r="BY86" s="77"/>
      <c r="BZ86" s="77"/>
      <c r="CA86" s="77"/>
      <c r="CB86" s="77"/>
      <c r="CC86" s="77"/>
      <c r="CD86" s="77"/>
      <c r="CE86" s="77"/>
      <c r="CF86" s="77"/>
      <c r="CG86" s="77"/>
      <c r="CH86" s="77"/>
      <c r="CI86" s="77"/>
      <c r="CJ86" s="77"/>
      <c r="CK86" s="77"/>
      <c r="CL86" s="77"/>
      <c r="CM86" s="77"/>
      <c r="CN86" s="77"/>
      <c r="CO86" s="77"/>
      <c r="CP86" s="77"/>
      <c r="CQ86" s="77"/>
      <c r="CR86" s="77"/>
      <c r="CS86" s="77"/>
      <c r="CT86" s="77"/>
      <c r="CU86" s="77"/>
      <c r="CV86" s="77"/>
      <c r="CW86" s="77"/>
      <c r="CX86" s="77"/>
      <c r="CY86" s="77"/>
      <c r="CZ86" s="77"/>
      <c r="DA86" s="77"/>
      <c r="DB86" s="77"/>
      <c r="DC86" s="77"/>
      <c r="DD86" s="77"/>
      <c r="DE86" s="77"/>
      <c r="DF86" s="77"/>
      <c r="DG86" s="77"/>
      <c r="DH86" s="77"/>
      <c r="DI86" s="77"/>
      <c r="DJ86" s="77"/>
      <c r="DK86" s="77"/>
      <c r="DL86" s="77"/>
      <c r="DM86" s="77"/>
      <c r="DN86" s="77"/>
      <c r="DO86" s="77"/>
      <c r="DP86" s="77"/>
      <c r="DQ86" s="77"/>
      <c r="DR86" s="77"/>
      <c r="DS86" s="77"/>
      <c r="DT86" s="77"/>
      <c r="DU86" s="77"/>
      <c r="DV86" s="77"/>
      <c r="DW86" s="77"/>
      <c r="DX86" s="77"/>
      <c r="DY86" s="77"/>
      <c r="DZ86" s="77"/>
      <c r="EA86" s="77"/>
      <c r="EB86" s="77"/>
      <c r="EC86" s="77"/>
      <c r="ED86" s="77"/>
      <c r="EE86" s="77"/>
      <c r="EF86" s="77"/>
      <c r="EG86" s="77"/>
      <c r="EH86" s="77"/>
      <c r="EI86" s="77"/>
      <c r="EJ86" s="77"/>
      <c r="EK86" s="77"/>
      <c r="EL86" s="77"/>
      <c r="EM86" s="77"/>
      <c r="EN86" s="77"/>
      <c r="EO86" s="77"/>
      <c r="EP86" s="77"/>
      <c r="EQ86" s="77"/>
      <c r="ER86" s="77"/>
      <c r="ES86" s="77"/>
      <c r="ET86" s="77"/>
      <c r="EU86" s="77"/>
      <c r="EV86" s="77"/>
      <c r="EW86" s="77"/>
      <c r="EX86" s="77"/>
      <c r="EY86" s="77"/>
      <c r="EZ86" s="77"/>
      <c r="FA86" s="77"/>
      <c r="FB86" s="77"/>
      <c r="FC86" s="77"/>
      <c r="FD86" s="77"/>
      <c r="FE86" s="77"/>
      <c r="FF86" s="77"/>
      <c r="FG86" s="77"/>
      <c r="FH86" s="77"/>
      <c r="FI86" s="77"/>
      <c r="FJ86" s="77"/>
      <c r="FK86" s="77"/>
      <c r="FL86" s="77"/>
      <c r="FM86" s="77"/>
      <c r="FN86" s="77"/>
      <c r="FO86" s="77"/>
      <c r="FP86" s="77"/>
      <c r="FQ86" s="77"/>
      <c r="FR86" s="77"/>
      <c r="FS86" s="77"/>
      <c r="FT86" s="77"/>
      <c r="FU86" s="77"/>
      <c r="FV86" s="77"/>
      <c r="FW86" s="77"/>
      <c r="FX86" s="77"/>
      <c r="FY86" s="77"/>
      <c r="FZ86" s="77"/>
      <c r="GA86" s="77"/>
      <c r="GB86" s="77"/>
      <c r="GC86" s="77"/>
      <c r="GD86" s="77"/>
      <c r="GE86" s="77"/>
      <c r="GF86" s="77"/>
      <c r="GG86" s="77"/>
      <c r="GH86" s="77"/>
      <c r="GI86" s="77"/>
      <c r="GJ86" s="77"/>
      <c r="GK86" s="77"/>
      <c r="GL86" s="77"/>
      <c r="GM86" s="77"/>
      <c r="GN86" s="77"/>
      <c r="GO86" s="77"/>
      <c r="GP86" s="77"/>
      <c r="GQ86" s="77"/>
      <c r="GR86" s="77"/>
      <c r="GS86" s="77"/>
      <c r="GT86" s="77"/>
      <c r="GU86" s="77"/>
      <c r="GV86" s="77"/>
      <c r="GW86" s="77"/>
      <c r="GX86" s="77"/>
      <c r="GY86" s="77"/>
      <c r="GZ86" s="77"/>
      <c r="HA86" s="77"/>
      <c r="HB86" s="77"/>
      <c r="HC86" s="77"/>
      <c r="HD86" s="77"/>
      <c r="HE86" s="77"/>
      <c r="HF86" s="77"/>
      <c r="HG86" s="77"/>
      <c r="HH86" s="77"/>
      <c r="HI86" s="77"/>
      <c r="HJ86" s="77"/>
      <c r="HK86" s="77"/>
      <c r="HL86" s="77"/>
      <c r="HM86" s="77"/>
      <c r="HN86" s="77"/>
      <c r="HO86" s="77"/>
      <c r="HP86" s="77"/>
      <c r="HQ86" s="77"/>
      <c r="HR86" s="77"/>
      <c r="HS86" s="77"/>
      <c r="HT86" s="77"/>
      <c r="HU86" s="77"/>
      <c r="HV86" s="77"/>
      <c r="HW86" s="77"/>
      <c r="HX86" s="77"/>
      <c r="HY86" s="77"/>
      <c r="HZ86" s="77"/>
      <c r="IA86" s="77"/>
      <c r="IB86" s="77"/>
      <c r="IC86" s="77"/>
      <c r="ID86" s="77"/>
      <c r="IE86" s="77"/>
      <c r="IF86" s="77"/>
      <c r="IG86" s="77"/>
      <c r="IH86" s="77"/>
      <c r="II86" s="77"/>
      <c r="IJ86" s="77"/>
      <c r="IK86" s="77"/>
      <c r="IL86" s="77"/>
      <c r="IM86" s="77"/>
    </row>
    <row r="87" spans="2:247" s="60" customFormat="1" ht="93" customHeight="1" thickBot="1" x14ac:dyDescent="0.25">
      <c r="B87" s="225"/>
      <c r="C87" s="79" t="s">
        <v>329</v>
      </c>
      <c r="D87" s="92">
        <v>710</v>
      </c>
      <c r="E87" s="81">
        <f>D87*0.8</f>
        <v>568</v>
      </c>
      <c r="F87" s="81">
        <f>D87*0.75</f>
        <v>532.5</v>
      </c>
      <c r="G87" s="81">
        <f>D87*0.7</f>
        <v>496.99999999999994</v>
      </c>
      <c r="H87" s="81">
        <f>D87*0.65</f>
        <v>461.5</v>
      </c>
      <c r="I87" s="82">
        <f>D87*0.6</f>
        <v>426</v>
      </c>
      <c r="J87" s="103" t="s">
        <v>24</v>
      </c>
      <c r="K87" s="104">
        <v>4.79</v>
      </c>
      <c r="L87" s="102"/>
      <c r="M87" s="4">
        <f t="shared" si="11"/>
        <v>837.8</v>
      </c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</row>
    <row r="88" spans="2:247" s="60" customFormat="1" ht="93" customHeight="1" thickBot="1" x14ac:dyDescent="0.25">
      <c r="B88" s="224"/>
      <c r="C88" s="87" t="s">
        <v>330</v>
      </c>
      <c r="D88" s="99">
        <v>710</v>
      </c>
      <c r="E88" s="89">
        <f>D88*0.8</f>
        <v>568</v>
      </c>
      <c r="F88" s="89">
        <f>D88*0.75</f>
        <v>532.5</v>
      </c>
      <c r="G88" s="89">
        <f>D88*0.7</f>
        <v>496.99999999999994</v>
      </c>
      <c r="H88" s="89">
        <f>D88*0.65</f>
        <v>461.5</v>
      </c>
      <c r="I88" s="90">
        <f>D88*0.6</f>
        <v>426</v>
      </c>
      <c r="J88" s="100" t="s">
        <v>24</v>
      </c>
      <c r="K88" s="101">
        <v>4.79</v>
      </c>
      <c r="L88" s="102"/>
      <c r="M88" s="4">
        <f t="shared" si="11"/>
        <v>837.8</v>
      </c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</row>
    <row r="89" spans="2:247" s="78" customFormat="1" ht="25.5" customHeight="1" thickBot="1" x14ac:dyDescent="0.3">
      <c r="B89" s="455" t="s">
        <v>26</v>
      </c>
      <c r="C89" s="456"/>
      <c r="D89" s="456"/>
      <c r="E89" s="456"/>
      <c r="F89" s="456"/>
      <c r="G89" s="456"/>
      <c r="H89" s="456"/>
      <c r="I89" s="456"/>
      <c r="J89" s="456"/>
      <c r="K89" s="457"/>
      <c r="L89" s="69"/>
      <c r="M89" s="75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77"/>
      <c r="AO89" s="77"/>
      <c r="AP89" s="77"/>
      <c r="AQ89" s="77"/>
      <c r="AR89" s="77"/>
      <c r="AS89" s="77"/>
      <c r="AT89" s="77"/>
      <c r="AU89" s="77"/>
      <c r="AV89" s="77"/>
      <c r="AW89" s="77"/>
      <c r="AX89" s="77"/>
      <c r="AY89" s="77"/>
      <c r="AZ89" s="77"/>
      <c r="BA89" s="77"/>
      <c r="BB89" s="77"/>
      <c r="BC89" s="77"/>
      <c r="BD89" s="77"/>
      <c r="BE89" s="77"/>
      <c r="BF89" s="77"/>
      <c r="BG89" s="77"/>
      <c r="BH89" s="77"/>
      <c r="BI89" s="77"/>
      <c r="BJ89" s="77"/>
      <c r="BK89" s="77"/>
      <c r="BL89" s="77"/>
      <c r="BM89" s="77"/>
      <c r="BN89" s="77"/>
      <c r="BO89" s="77"/>
      <c r="BP89" s="77"/>
      <c r="BQ89" s="77"/>
      <c r="BR89" s="77"/>
      <c r="BS89" s="77"/>
      <c r="BT89" s="77"/>
      <c r="BU89" s="77"/>
      <c r="BV89" s="77"/>
      <c r="BW89" s="77"/>
      <c r="BX89" s="77"/>
      <c r="BY89" s="77"/>
      <c r="BZ89" s="77"/>
      <c r="CA89" s="77"/>
      <c r="CB89" s="77"/>
      <c r="CC89" s="77"/>
      <c r="CD89" s="77"/>
      <c r="CE89" s="77"/>
      <c r="CF89" s="77"/>
      <c r="CG89" s="77"/>
      <c r="CH89" s="77"/>
      <c r="CI89" s="77"/>
      <c r="CJ89" s="77"/>
      <c r="CK89" s="77"/>
      <c r="CL89" s="77"/>
      <c r="CM89" s="77"/>
      <c r="CN89" s="77"/>
      <c r="CO89" s="77"/>
      <c r="CP89" s="77"/>
      <c r="CQ89" s="77"/>
      <c r="CR89" s="77"/>
      <c r="CS89" s="77"/>
      <c r="CT89" s="77"/>
      <c r="CU89" s="77"/>
      <c r="CV89" s="77"/>
      <c r="CW89" s="77"/>
      <c r="CX89" s="77"/>
      <c r="CY89" s="77"/>
      <c r="CZ89" s="77"/>
      <c r="DA89" s="77"/>
      <c r="DB89" s="77"/>
      <c r="DC89" s="77"/>
      <c r="DD89" s="77"/>
      <c r="DE89" s="77"/>
      <c r="DF89" s="77"/>
      <c r="DG89" s="77"/>
      <c r="DH89" s="77"/>
      <c r="DI89" s="77"/>
      <c r="DJ89" s="77"/>
      <c r="DK89" s="77"/>
      <c r="DL89" s="77"/>
      <c r="DM89" s="77"/>
      <c r="DN89" s="77"/>
      <c r="DO89" s="77"/>
      <c r="DP89" s="77"/>
      <c r="DQ89" s="77"/>
      <c r="DR89" s="77"/>
      <c r="DS89" s="77"/>
      <c r="DT89" s="77"/>
      <c r="DU89" s="77"/>
      <c r="DV89" s="77"/>
      <c r="DW89" s="77"/>
      <c r="DX89" s="77"/>
      <c r="DY89" s="77"/>
      <c r="DZ89" s="77"/>
      <c r="EA89" s="77"/>
      <c r="EB89" s="77"/>
      <c r="EC89" s="77"/>
      <c r="ED89" s="77"/>
      <c r="EE89" s="77"/>
      <c r="EF89" s="77"/>
      <c r="EG89" s="77"/>
      <c r="EH89" s="77"/>
      <c r="EI89" s="77"/>
      <c r="EJ89" s="77"/>
      <c r="EK89" s="77"/>
      <c r="EL89" s="77"/>
      <c r="EM89" s="77"/>
      <c r="EN89" s="77"/>
      <c r="EO89" s="77"/>
      <c r="EP89" s="77"/>
      <c r="EQ89" s="77"/>
      <c r="ER89" s="77"/>
      <c r="ES89" s="77"/>
      <c r="ET89" s="77"/>
      <c r="EU89" s="77"/>
      <c r="EV89" s="77"/>
      <c r="EW89" s="77"/>
      <c r="EX89" s="77"/>
      <c r="EY89" s="77"/>
      <c r="EZ89" s="77"/>
      <c r="FA89" s="77"/>
      <c r="FB89" s="77"/>
      <c r="FC89" s="77"/>
      <c r="FD89" s="77"/>
      <c r="FE89" s="77"/>
      <c r="FF89" s="77"/>
      <c r="FG89" s="77"/>
      <c r="FH89" s="77"/>
      <c r="FI89" s="77"/>
      <c r="FJ89" s="77"/>
      <c r="FK89" s="77"/>
      <c r="FL89" s="77"/>
      <c r="FM89" s="77"/>
      <c r="FN89" s="77"/>
      <c r="FO89" s="77"/>
      <c r="FP89" s="77"/>
      <c r="FQ89" s="77"/>
      <c r="FR89" s="77"/>
      <c r="FS89" s="77"/>
      <c r="FT89" s="77"/>
      <c r="FU89" s="77"/>
      <c r="FV89" s="77"/>
      <c r="FW89" s="77"/>
      <c r="FX89" s="77"/>
      <c r="FY89" s="77"/>
      <c r="FZ89" s="77"/>
      <c r="GA89" s="77"/>
      <c r="GB89" s="77"/>
      <c r="GC89" s="77"/>
      <c r="GD89" s="77"/>
      <c r="GE89" s="77"/>
      <c r="GF89" s="77"/>
      <c r="GG89" s="77"/>
      <c r="GH89" s="77"/>
      <c r="GI89" s="77"/>
      <c r="GJ89" s="77"/>
      <c r="GK89" s="77"/>
      <c r="GL89" s="77"/>
      <c r="GM89" s="77"/>
      <c r="GN89" s="77"/>
      <c r="GO89" s="77"/>
      <c r="GP89" s="77"/>
      <c r="GQ89" s="77"/>
      <c r="GR89" s="77"/>
      <c r="GS89" s="77"/>
      <c r="GT89" s="77"/>
      <c r="GU89" s="77"/>
      <c r="GV89" s="77"/>
      <c r="GW89" s="77"/>
      <c r="GX89" s="77"/>
      <c r="GY89" s="77"/>
      <c r="GZ89" s="77"/>
      <c r="HA89" s="77"/>
      <c r="HB89" s="77"/>
      <c r="HC89" s="77"/>
      <c r="HD89" s="77"/>
      <c r="HE89" s="77"/>
      <c r="HF89" s="77"/>
      <c r="HG89" s="77"/>
      <c r="HH89" s="77"/>
      <c r="HI89" s="77"/>
      <c r="HJ89" s="77"/>
      <c r="HK89" s="77"/>
      <c r="HL89" s="77"/>
      <c r="HM89" s="77"/>
      <c r="HN89" s="77"/>
      <c r="HO89" s="77"/>
      <c r="HP89" s="77"/>
      <c r="HQ89" s="77"/>
      <c r="HR89" s="77"/>
      <c r="HS89" s="77"/>
      <c r="HT89" s="77"/>
      <c r="HU89" s="77"/>
      <c r="HV89" s="77"/>
      <c r="HW89" s="77"/>
      <c r="HX89" s="77"/>
      <c r="HY89" s="77"/>
      <c r="HZ89" s="77"/>
      <c r="IA89" s="77"/>
      <c r="IB89" s="77"/>
      <c r="IC89" s="77"/>
      <c r="ID89" s="77"/>
      <c r="IE89" s="77"/>
      <c r="IF89" s="77"/>
      <c r="IG89" s="77"/>
      <c r="IH89" s="77"/>
      <c r="II89" s="77"/>
      <c r="IJ89" s="77"/>
      <c r="IK89" s="77"/>
      <c r="IL89" s="77"/>
      <c r="IM89" s="77"/>
    </row>
    <row r="90" spans="2:247" s="60" customFormat="1" ht="93" customHeight="1" thickBot="1" x14ac:dyDescent="0.25">
      <c r="B90" s="147"/>
      <c r="C90" s="118" t="s">
        <v>331</v>
      </c>
      <c r="D90" s="35">
        <v>343</v>
      </c>
      <c r="E90" s="36">
        <f>D90*0.8</f>
        <v>274.40000000000003</v>
      </c>
      <c r="F90" s="36">
        <f>D90*0.75</f>
        <v>257.25</v>
      </c>
      <c r="G90" s="36">
        <f>D90*0.7</f>
        <v>240.1</v>
      </c>
      <c r="H90" s="36">
        <f>D90*0.65</f>
        <v>222.95000000000002</v>
      </c>
      <c r="I90" s="37">
        <f>D90*0.6</f>
        <v>205.79999999999998</v>
      </c>
      <c r="J90" s="115" t="s">
        <v>3</v>
      </c>
      <c r="K90" s="148">
        <v>4.5</v>
      </c>
      <c r="L90" s="102"/>
      <c r="M90" s="4">
        <f t="shared" si="11"/>
        <v>404.74</v>
      </c>
      <c r="N90" s="1"/>
      <c r="O90" s="1"/>
      <c r="P90" s="1"/>
      <c r="Q90" s="6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</row>
    <row r="91" spans="2:247" s="78" customFormat="1" ht="25.5" customHeight="1" thickBot="1" x14ac:dyDescent="0.3">
      <c r="B91" s="490" t="s">
        <v>64</v>
      </c>
      <c r="C91" s="491"/>
      <c r="D91" s="491"/>
      <c r="E91" s="491"/>
      <c r="F91" s="491"/>
      <c r="G91" s="491"/>
      <c r="H91" s="491"/>
      <c r="I91" s="491"/>
      <c r="J91" s="491"/>
      <c r="K91" s="492"/>
      <c r="L91" s="125"/>
      <c r="M91" s="75"/>
      <c r="N91" s="77"/>
      <c r="O91" s="77"/>
      <c r="P91" s="77"/>
      <c r="Q91" s="126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77"/>
      <c r="AO91" s="77"/>
      <c r="AP91" s="77"/>
      <c r="AQ91" s="77"/>
      <c r="AR91" s="77"/>
      <c r="AS91" s="77"/>
      <c r="AT91" s="77"/>
      <c r="AU91" s="77"/>
      <c r="AV91" s="77"/>
      <c r="AW91" s="77"/>
      <c r="AX91" s="77"/>
      <c r="AY91" s="77"/>
      <c r="AZ91" s="77"/>
      <c r="BA91" s="77"/>
      <c r="BB91" s="77"/>
      <c r="BC91" s="77"/>
      <c r="BD91" s="77"/>
      <c r="BE91" s="77"/>
      <c r="BF91" s="77"/>
      <c r="BG91" s="77"/>
      <c r="BH91" s="77"/>
      <c r="BI91" s="77"/>
      <c r="BJ91" s="77"/>
      <c r="BK91" s="77"/>
      <c r="BL91" s="77"/>
      <c r="BM91" s="77"/>
      <c r="BN91" s="77"/>
      <c r="BO91" s="77"/>
      <c r="BP91" s="77"/>
      <c r="BQ91" s="77"/>
      <c r="BR91" s="77"/>
      <c r="BS91" s="77"/>
      <c r="BT91" s="77"/>
      <c r="BU91" s="77"/>
      <c r="BV91" s="77"/>
      <c r="BW91" s="77"/>
      <c r="BX91" s="77"/>
      <c r="BY91" s="77"/>
      <c r="BZ91" s="77"/>
      <c r="CA91" s="77"/>
      <c r="CB91" s="77"/>
      <c r="CC91" s="77"/>
      <c r="CD91" s="77"/>
      <c r="CE91" s="77"/>
      <c r="CF91" s="77"/>
      <c r="CG91" s="77"/>
      <c r="CH91" s="77"/>
      <c r="CI91" s="77"/>
      <c r="CJ91" s="77"/>
      <c r="CK91" s="77"/>
      <c r="CL91" s="77"/>
      <c r="CM91" s="77"/>
      <c r="CN91" s="77"/>
      <c r="CO91" s="77"/>
      <c r="CP91" s="77"/>
      <c r="CQ91" s="77"/>
      <c r="CR91" s="77"/>
      <c r="CS91" s="77"/>
      <c r="CT91" s="77"/>
      <c r="CU91" s="77"/>
      <c r="CV91" s="77"/>
      <c r="CW91" s="77"/>
      <c r="CX91" s="77"/>
      <c r="CY91" s="77"/>
      <c r="CZ91" s="77"/>
      <c r="DA91" s="77"/>
      <c r="DB91" s="77"/>
      <c r="DC91" s="77"/>
      <c r="DD91" s="77"/>
      <c r="DE91" s="77"/>
      <c r="DF91" s="77"/>
      <c r="DG91" s="77"/>
      <c r="DH91" s="77"/>
      <c r="DI91" s="77"/>
      <c r="DJ91" s="77"/>
      <c r="DK91" s="77"/>
      <c r="DL91" s="77"/>
      <c r="DM91" s="77"/>
      <c r="DN91" s="77"/>
      <c r="DO91" s="77"/>
      <c r="DP91" s="77"/>
      <c r="DQ91" s="77"/>
      <c r="DR91" s="77"/>
      <c r="DS91" s="77"/>
      <c r="DT91" s="77"/>
      <c r="DU91" s="77"/>
      <c r="DV91" s="77"/>
      <c r="DW91" s="77"/>
      <c r="DX91" s="77"/>
      <c r="DY91" s="77"/>
      <c r="DZ91" s="77"/>
      <c r="EA91" s="77"/>
      <c r="EB91" s="77"/>
      <c r="EC91" s="77"/>
      <c r="ED91" s="77"/>
      <c r="EE91" s="77"/>
      <c r="EF91" s="77"/>
      <c r="EG91" s="77"/>
      <c r="EH91" s="77"/>
      <c r="EI91" s="77"/>
      <c r="EJ91" s="77"/>
      <c r="EK91" s="77"/>
      <c r="EL91" s="77"/>
      <c r="EM91" s="77"/>
      <c r="EN91" s="77"/>
      <c r="EO91" s="77"/>
      <c r="EP91" s="77"/>
      <c r="EQ91" s="77"/>
      <c r="ER91" s="77"/>
      <c r="ES91" s="77"/>
      <c r="ET91" s="77"/>
      <c r="EU91" s="77"/>
      <c r="EV91" s="77"/>
      <c r="EW91" s="77"/>
      <c r="EX91" s="77"/>
      <c r="EY91" s="77"/>
      <c r="EZ91" s="77"/>
      <c r="FA91" s="77"/>
      <c r="FB91" s="77"/>
      <c r="FC91" s="77"/>
      <c r="FD91" s="77"/>
      <c r="FE91" s="77"/>
      <c r="FF91" s="77"/>
      <c r="FG91" s="77"/>
      <c r="FH91" s="77"/>
      <c r="FI91" s="77"/>
      <c r="FJ91" s="77"/>
      <c r="FK91" s="77"/>
      <c r="FL91" s="77"/>
      <c r="FM91" s="77"/>
      <c r="FN91" s="77"/>
      <c r="FO91" s="77"/>
      <c r="FP91" s="77"/>
      <c r="FQ91" s="77"/>
      <c r="FR91" s="77"/>
      <c r="FS91" s="77"/>
      <c r="FT91" s="77"/>
      <c r="FU91" s="77"/>
      <c r="FV91" s="77"/>
      <c r="FW91" s="77"/>
      <c r="FX91" s="77"/>
      <c r="FY91" s="77"/>
      <c r="FZ91" s="77"/>
      <c r="GA91" s="77"/>
      <c r="GB91" s="77"/>
      <c r="GC91" s="77"/>
      <c r="GD91" s="77"/>
      <c r="GE91" s="77"/>
      <c r="GF91" s="77"/>
      <c r="GG91" s="77"/>
      <c r="GH91" s="77"/>
      <c r="GI91" s="77"/>
      <c r="GJ91" s="77"/>
      <c r="GK91" s="77"/>
      <c r="GL91" s="77"/>
      <c r="GM91" s="77"/>
      <c r="GN91" s="77"/>
      <c r="GO91" s="77"/>
      <c r="GP91" s="77"/>
      <c r="GQ91" s="77"/>
      <c r="GR91" s="77"/>
      <c r="GS91" s="77"/>
      <c r="GT91" s="77"/>
      <c r="GU91" s="77"/>
      <c r="GV91" s="77"/>
      <c r="GW91" s="77"/>
      <c r="GX91" s="77"/>
      <c r="GY91" s="77"/>
      <c r="GZ91" s="77"/>
      <c r="HA91" s="77"/>
      <c r="HB91" s="77"/>
      <c r="HC91" s="77"/>
      <c r="HD91" s="77"/>
      <c r="HE91" s="77"/>
      <c r="HF91" s="77"/>
      <c r="HG91" s="77"/>
      <c r="HH91" s="77"/>
      <c r="HI91" s="77"/>
      <c r="HJ91" s="77"/>
      <c r="HK91" s="77"/>
      <c r="HL91" s="77"/>
      <c r="HM91" s="77"/>
      <c r="HN91" s="77"/>
      <c r="HO91" s="77"/>
      <c r="HP91" s="77"/>
      <c r="HQ91" s="77"/>
      <c r="HR91" s="77"/>
      <c r="HS91" s="77"/>
      <c r="HT91" s="77"/>
      <c r="HU91" s="77"/>
      <c r="HV91" s="77"/>
      <c r="HW91" s="77"/>
      <c r="HX91" s="77"/>
      <c r="HY91" s="77"/>
      <c r="HZ91" s="77"/>
      <c r="IA91" s="77"/>
      <c r="IB91" s="77"/>
      <c r="IC91" s="77"/>
      <c r="ID91" s="77"/>
      <c r="IE91" s="77"/>
      <c r="IF91" s="77"/>
      <c r="IG91" s="77"/>
      <c r="IH91" s="77"/>
      <c r="II91" s="77"/>
      <c r="IJ91" s="77"/>
      <c r="IK91" s="77"/>
      <c r="IL91" s="77"/>
      <c r="IM91" s="77"/>
    </row>
    <row r="92" spans="2:247" s="60" customFormat="1" ht="93" customHeight="1" thickBot="1" x14ac:dyDescent="0.25">
      <c r="B92" s="147"/>
      <c r="C92" s="118" t="s">
        <v>230</v>
      </c>
      <c r="D92" s="35">
        <v>195</v>
      </c>
      <c r="E92" s="36">
        <f>D92*0.8</f>
        <v>156</v>
      </c>
      <c r="F92" s="36">
        <f>D92*0.75</f>
        <v>146.25</v>
      </c>
      <c r="G92" s="36">
        <f>D92*0.7</f>
        <v>136.5</v>
      </c>
      <c r="H92" s="36">
        <f>D92*0.65</f>
        <v>126.75</v>
      </c>
      <c r="I92" s="37">
        <f>D92*0.6</f>
        <v>117</v>
      </c>
      <c r="J92" s="115"/>
      <c r="K92" s="148"/>
      <c r="L92" s="102"/>
      <c r="M92" s="4">
        <f t="shared" si="11"/>
        <v>230.1</v>
      </c>
      <c r="N92" s="1"/>
      <c r="O92" s="1"/>
      <c r="P92" s="1"/>
      <c r="Q92" s="6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</row>
    <row r="93" spans="2:247" s="78" customFormat="1" ht="25.5" customHeight="1" thickBot="1" x14ac:dyDescent="0.3">
      <c r="B93" s="455" t="s">
        <v>20</v>
      </c>
      <c r="C93" s="456"/>
      <c r="D93" s="456"/>
      <c r="E93" s="456"/>
      <c r="F93" s="456"/>
      <c r="G93" s="456"/>
      <c r="H93" s="456"/>
      <c r="I93" s="456"/>
      <c r="J93" s="456"/>
      <c r="K93" s="457"/>
      <c r="L93" s="69"/>
      <c r="M93" s="75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/>
      <c r="AM93" s="77"/>
      <c r="AN93" s="77"/>
      <c r="AO93" s="77"/>
      <c r="AP93" s="77"/>
      <c r="AQ93" s="77"/>
      <c r="AR93" s="77"/>
      <c r="AS93" s="77"/>
      <c r="AT93" s="77"/>
      <c r="AU93" s="77"/>
      <c r="AV93" s="77"/>
      <c r="AW93" s="77"/>
      <c r="AX93" s="77"/>
      <c r="AY93" s="77"/>
      <c r="AZ93" s="77"/>
      <c r="BA93" s="77"/>
      <c r="BB93" s="77"/>
      <c r="BC93" s="77"/>
      <c r="BD93" s="77"/>
      <c r="BE93" s="77"/>
      <c r="BF93" s="77"/>
      <c r="BG93" s="77"/>
      <c r="BH93" s="77"/>
      <c r="BI93" s="77"/>
      <c r="BJ93" s="77"/>
      <c r="BK93" s="77"/>
      <c r="BL93" s="77"/>
      <c r="BM93" s="77"/>
      <c r="BN93" s="77"/>
      <c r="BO93" s="77"/>
      <c r="BP93" s="77"/>
      <c r="BQ93" s="77"/>
      <c r="BR93" s="77"/>
      <c r="BS93" s="77"/>
      <c r="BT93" s="77"/>
      <c r="BU93" s="77"/>
      <c r="BV93" s="77"/>
      <c r="BW93" s="77"/>
      <c r="BX93" s="77"/>
      <c r="BY93" s="77"/>
      <c r="BZ93" s="77"/>
      <c r="CA93" s="77"/>
      <c r="CB93" s="77"/>
      <c r="CC93" s="77"/>
      <c r="CD93" s="77"/>
      <c r="CE93" s="77"/>
      <c r="CF93" s="77"/>
      <c r="CG93" s="77"/>
      <c r="CH93" s="77"/>
      <c r="CI93" s="77"/>
      <c r="CJ93" s="77"/>
      <c r="CK93" s="77"/>
      <c r="CL93" s="77"/>
      <c r="CM93" s="77"/>
      <c r="CN93" s="77"/>
      <c r="CO93" s="77"/>
      <c r="CP93" s="77"/>
      <c r="CQ93" s="77"/>
      <c r="CR93" s="77"/>
      <c r="CS93" s="77"/>
      <c r="CT93" s="77"/>
      <c r="CU93" s="77"/>
      <c r="CV93" s="77"/>
      <c r="CW93" s="77"/>
      <c r="CX93" s="77"/>
      <c r="CY93" s="77"/>
      <c r="CZ93" s="77"/>
      <c r="DA93" s="77"/>
      <c r="DB93" s="77"/>
      <c r="DC93" s="77"/>
      <c r="DD93" s="77"/>
      <c r="DE93" s="77"/>
      <c r="DF93" s="77"/>
      <c r="DG93" s="77"/>
      <c r="DH93" s="77"/>
      <c r="DI93" s="77"/>
      <c r="DJ93" s="77"/>
      <c r="DK93" s="77"/>
      <c r="DL93" s="77"/>
      <c r="DM93" s="77"/>
      <c r="DN93" s="77"/>
      <c r="DO93" s="77"/>
      <c r="DP93" s="77"/>
      <c r="DQ93" s="77"/>
      <c r="DR93" s="77"/>
      <c r="DS93" s="77"/>
      <c r="DT93" s="77"/>
      <c r="DU93" s="77"/>
      <c r="DV93" s="77"/>
      <c r="DW93" s="77"/>
      <c r="DX93" s="77"/>
      <c r="DY93" s="77"/>
      <c r="DZ93" s="77"/>
      <c r="EA93" s="77"/>
      <c r="EB93" s="77"/>
      <c r="EC93" s="77"/>
      <c r="ED93" s="77"/>
      <c r="EE93" s="77"/>
      <c r="EF93" s="77"/>
      <c r="EG93" s="77"/>
      <c r="EH93" s="77"/>
      <c r="EI93" s="77"/>
      <c r="EJ93" s="77"/>
      <c r="EK93" s="77"/>
      <c r="EL93" s="77"/>
      <c r="EM93" s="77"/>
      <c r="EN93" s="77"/>
      <c r="EO93" s="77"/>
      <c r="EP93" s="77"/>
      <c r="EQ93" s="77"/>
      <c r="ER93" s="77"/>
      <c r="ES93" s="77"/>
      <c r="ET93" s="77"/>
      <c r="EU93" s="77"/>
      <c r="EV93" s="77"/>
      <c r="EW93" s="77"/>
      <c r="EX93" s="77"/>
      <c r="EY93" s="77"/>
      <c r="EZ93" s="77"/>
      <c r="FA93" s="77"/>
      <c r="FB93" s="77"/>
      <c r="FC93" s="77"/>
      <c r="FD93" s="77"/>
      <c r="FE93" s="77"/>
      <c r="FF93" s="77"/>
      <c r="FG93" s="77"/>
      <c r="FH93" s="77"/>
      <c r="FI93" s="77"/>
      <c r="FJ93" s="77"/>
      <c r="FK93" s="77"/>
      <c r="FL93" s="77"/>
      <c r="FM93" s="77"/>
      <c r="FN93" s="77"/>
      <c r="FO93" s="77"/>
      <c r="FP93" s="77"/>
      <c r="FQ93" s="77"/>
      <c r="FR93" s="77"/>
      <c r="FS93" s="77"/>
      <c r="FT93" s="77"/>
      <c r="FU93" s="77"/>
      <c r="FV93" s="77"/>
      <c r="FW93" s="77"/>
      <c r="FX93" s="77"/>
      <c r="FY93" s="77"/>
      <c r="FZ93" s="77"/>
      <c r="GA93" s="77"/>
      <c r="GB93" s="77"/>
      <c r="GC93" s="77"/>
      <c r="GD93" s="77"/>
      <c r="GE93" s="77"/>
      <c r="GF93" s="77"/>
      <c r="GG93" s="77"/>
      <c r="GH93" s="77"/>
      <c r="GI93" s="77"/>
      <c r="GJ93" s="77"/>
      <c r="GK93" s="77"/>
      <c r="GL93" s="77"/>
      <c r="GM93" s="77"/>
      <c r="GN93" s="77"/>
      <c r="GO93" s="77"/>
      <c r="GP93" s="77"/>
      <c r="GQ93" s="77"/>
      <c r="GR93" s="77"/>
      <c r="GS93" s="77"/>
      <c r="GT93" s="77"/>
      <c r="GU93" s="77"/>
      <c r="GV93" s="77"/>
      <c r="GW93" s="77"/>
      <c r="GX93" s="77"/>
      <c r="GY93" s="77"/>
      <c r="GZ93" s="77"/>
      <c r="HA93" s="77"/>
      <c r="HB93" s="77"/>
      <c r="HC93" s="77"/>
      <c r="HD93" s="77"/>
      <c r="HE93" s="77"/>
      <c r="HF93" s="77"/>
      <c r="HG93" s="77"/>
      <c r="HH93" s="77"/>
      <c r="HI93" s="77"/>
      <c r="HJ93" s="77"/>
      <c r="HK93" s="77"/>
      <c r="HL93" s="77"/>
      <c r="HM93" s="77"/>
      <c r="HN93" s="77"/>
      <c r="HO93" s="77"/>
      <c r="HP93" s="77"/>
      <c r="HQ93" s="77"/>
      <c r="HR93" s="77"/>
      <c r="HS93" s="77"/>
      <c r="HT93" s="77"/>
      <c r="HU93" s="77"/>
      <c r="HV93" s="77"/>
      <c r="HW93" s="77"/>
      <c r="HX93" s="77"/>
      <c r="HY93" s="77"/>
      <c r="HZ93" s="77"/>
      <c r="IA93" s="77"/>
      <c r="IB93" s="77"/>
      <c r="IC93" s="77"/>
      <c r="ID93" s="77"/>
      <c r="IE93" s="77"/>
      <c r="IF93" s="77"/>
      <c r="IG93" s="77"/>
      <c r="IH93" s="77"/>
      <c r="II93" s="77"/>
      <c r="IJ93" s="77"/>
      <c r="IK93" s="77"/>
      <c r="IL93" s="77"/>
      <c r="IM93" s="77"/>
    </row>
    <row r="94" spans="2:247" s="60" customFormat="1" ht="46.5" customHeight="1" x14ac:dyDescent="0.2">
      <c r="B94" s="438"/>
      <c r="C94" s="79" t="s">
        <v>332</v>
      </c>
      <c r="D94" s="92">
        <v>565</v>
      </c>
      <c r="E94" s="81">
        <f>D94*0.8</f>
        <v>452</v>
      </c>
      <c r="F94" s="81">
        <f>D94*0.75</f>
        <v>423.75</v>
      </c>
      <c r="G94" s="81">
        <f>D94*0.7</f>
        <v>395.5</v>
      </c>
      <c r="H94" s="81">
        <f>D94*0.65</f>
        <v>367.25</v>
      </c>
      <c r="I94" s="82">
        <f>D94*0.6</f>
        <v>339</v>
      </c>
      <c r="J94" s="103" t="s">
        <v>21</v>
      </c>
      <c r="K94" s="104">
        <v>4.5599999999999996</v>
      </c>
      <c r="L94" s="102"/>
      <c r="M94" s="4">
        <f t="shared" si="11"/>
        <v>666.7</v>
      </c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</row>
    <row r="95" spans="2:247" s="60" customFormat="1" ht="46.5" customHeight="1" thickBot="1" x14ac:dyDescent="0.25">
      <c r="B95" s="439"/>
      <c r="C95" s="87" t="s">
        <v>333</v>
      </c>
      <c r="D95" s="99">
        <v>709</v>
      </c>
      <c r="E95" s="89">
        <f>D95*0.8</f>
        <v>567.20000000000005</v>
      </c>
      <c r="F95" s="89">
        <f>D95*0.75</f>
        <v>531.75</v>
      </c>
      <c r="G95" s="89">
        <f>D95*0.7</f>
        <v>496.29999999999995</v>
      </c>
      <c r="H95" s="89">
        <f>D95*0.65</f>
        <v>460.85</v>
      </c>
      <c r="I95" s="90">
        <f>D95*0.6</f>
        <v>425.4</v>
      </c>
      <c r="J95" s="100" t="s">
        <v>21</v>
      </c>
      <c r="K95" s="101">
        <v>5.19</v>
      </c>
      <c r="L95" s="102"/>
      <c r="M95" s="4">
        <f t="shared" si="11"/>
        <v>836.62</v>
      </c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</row>
    <row r="96" spans="2:247" s="78" customFormat="1" ht="25.5" customHeight="1" thickBot="1" x14ac:dyDescent="0.3">
      <c r="B96" s="455" t="s">
        <v>11</v>
      </c>
      <c r="C96" s="456"/>
      <c r="D96" s="456"/>
      <c r="E96" s="456"/>
      <c r="F96" s="456"/>
      <c r="G96" s="456"/>
      <c r="H96" s="456"/>
      <c r="I96" s="456"/>
      <c r="J96" s="456"/>
      <c r="K96" s="457"/>
      <c r="L96" s="69"/>
      <c r="M96" s="75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  <c r="AM96" s="77"/>
      <c r="AN96" s="77"/>
      <c r="AO96" s="77"/>
      <c r="AP96" s="77"/>
      <c r="AQ96" s="77"/>
      <c r="AR96" s="77"/>
      <c r="AS96" s="77"/>
      <c r="AT96" s="77"/>
      <c r="AU96" s="77"/>
      <c r="AV96" s="77"/>
      <c r="AW96" s="77"/>
      <c r="AX96" s="77"/>
      <c r="AY96" s="77"/>
      <c r="AZ96" s="77"/>
      <c r="BA96" s="77"/>
      <c r="BB96" s="77"/>
      <c r="BC96" s="77"/>
      <c r="BD96" s="77"/>
      <c r="BE96" s="77"/>
      <c r="BF96" s="77"/>
      <c r="BG96" s="77"/>
      <c r="BH96" s="77"/>
      <c r="BI96" s="77"/>
      <c r="BJ96" s="77"/>
      <c r="BK96" s="77"/>
      <c r="BL96" s="77"/>
      <c r="BM96" s="77"/>
      <c r="BN96" s="77"/>
      <c r="BO96" s="77"/>
      <c r="BP96" s="77"/>
      <c r="BQ96" s="77"/>
      <c r="BR96" s="77"/>
      <c r="BS96" s="77"/>
      <c r="BT96" s="77"/>
      <c r="BU96" s="77"/>
      <c r="BV96" s="77"/>
      <c r="BW96" s="77"/>
      <c r="BX96" s="77"/>
      <c r="BY96" s="77"/>
      <c r="BZ96" s="77"/>
      <c r="CA96" s="77"/>
      <c r="CB96" s="77"/>
      <c r="CC96" s="77"/>
      <c r="CD96" s="77"/>
      <c r="CE96" s="77"/>
      <c r="CF96" s="77"/>
      <c r="CG96" s="77"/>
      <c r="CH96" s="77"/>
      <c r="CI96" s="77"/>
      <c r="CJ96" s="77"/>
      <c r="CK96" s="77"/>
      <c r="CL96" s="77"/>
      <c r="CM96" s="77"/>
      <c r="CN96" s="77"/>
      <c r="CO96" s="77"/>
      <c r="CP96" s="77"/>
      <c r="CQ96" s="77"/>
      <c r="CR96" s="77"/>
      <c r="CS96" s="77"/>
      <c r="CT96" s="77"/>
      <c r="CU96" s="77"/>
      <c r="CV96" s="77"/>
      <c r="CW96" s="77"/>
      <c r="CX96" s="77"/>
      <c r="CY96" s="77"/>
      <c r="CZ96" s="77"/>
      <c r="DA96" s="77"/>
      <c r="DB96" s="77"/>
      <c r="DC96" s="77"/>
      <c r="DD96" s="77"/>
      <c r="DE96" s="77"/>
      <c r="DF96" s="77"/>
      <c r="DG96" s="77"/>
      <c r="DH96" s="77"/>
      <c r="DI96" s="77"/>
      <c r="DJ96" s="77"/>
      <c r="DK96" s="77"/>
      <c r="DL96" s="77"/>
      <c r="DM96" s="77"/>
      <c r="DN96" s="77"/>
      <c r="DO96" s="77"/>
      <c r="DP96" s="77"/>
      <c r="DQ96" s="77"/>
      <c r="DR96" s="77"/>
      <c r="DS96" s="77"/>
      <c r="DT96" s="77"/>
      <c r="DU96" s="77"/>
      <c r="DV96" s="77"/>
      <c r="DW96" s="77"/>
      <c r="DX96" s="77"/>
      <c r="DY96" s="77"/>
      <c r="DZ96" s="77"/>
      <c r="EA96" s="77"/>
      <c r="EB96" s="77"/>
      <c r="EC96" s="77"/>
      <c r="ED96" s="77"/>
      <c r="EE96" s="77"/>
      <c r="EF96" s="77"/>
      <c r="EG96" s="77"/>
      <c r="EH96" s="77"/>
      <c r="EI96" s="77"/>
      <c r="EJ96" s="77"/>
      <c r="EK96" s="77"/>
      <c r="EL96" s="77"/>
      <c r="EM96" s="77"/>
      <c r="EN96" s="77"/>
      <c r="EO96" s="77"/>
      <c r="EP96" s="77"/>
      <c r="EQ96" s="77"/>
      <c r="ER96" s="77"/>
      <c r="ES96" s="77"/>
      <c r="ET96" s="77"/>
      <c r="EU96" s="77"/>
      <c r="EV96" s="77"/>
      <c r="EW96" s="77"/>
      <c r="EX96" s="77"/>
      <c r="EY96" s="77"/>
      <c r="EZ96" s="77"/>
      <c r="FA96" s="77"/>
      <c r="FB96" s="77"/>
      <c r="FC96" s="77"/>
      <c r="FD96" s="77"/>
      <c r="FE96" s="77"/>
      <c r="FF96" s="77"/>
      <c r="FG96" s="77"/>
      <c r="FH96" s="77"/>
      <c r="FI96" s="77"/>
      <c r="FJ96" s="77"/>
      <c r="FK96" s="77"/>
      <c r="FL96" s="77"/>
      <c r="FM96" s="77"/>
      <c r="FN96" s="77"/>
      <c r="FO96" s="77"/>
      <c r="FP96" s="77"/>
      <c r="FQ96" s="77"/>
      <c r="FR96" s="77"/>
      <c r="FS96" s="77"/>
      <c r="FT96" s="77"/>
      <c r="FU96" s="77"/>
      <c r="FV96" s="77"/>
      <c r="FW96" s="77"/>
      <c r="FX96" s="77"/>
      <c r="FY96" s="77"/>
      <c r="FZ96" s="77"/>
      <c r="GA96" s="77"/>
      <c r="GB96" s="77"/>
      <c r="GC96" s="77"/>
      <c r="GD96" s="77"/>
      <c r="GE96" s="77"/>
      <c r="GF96" s="77"/>
      <c r="GG96" s="77"/>
      <c r="GH96" s="77"/>
      <c r="GI96" s="77"/>
      <c r="GJ96" s="77"/>
      <c r="GK96" s="77"/>
      <c r="GL96" s="77"/>
      <c r="GM96" s="77"/>
      <c r="GN96" s="77"/>
      <c r="GO96" s="77"/>
      <c r="GP96" s="77"/>
      <c r="GQ96" s="77"/>
      <c r="GR96" s="77"/>
      <c r="GS96" s="77"/>
      <c r="GT96" s="77"/>
      <c r="GU96" s="77"/>
      <c r="GV96" s="77"/>
      <c r="GW96" s="77"/>
      <c r="GX96" s="77"/>
      <c r="GY96" s="77"/>
      <c r="GZ96" s="77"/>
      <c r="HA96" s="77"/>
      <c r="HB96" s="77"/>
      <c r="HC96" s="77"/>
      <c r="HD96" s="77"/>
      <c r="HE96" s="77"/>
      <c r="HF96" s="77"/>
      <c r="HG96" s="77"/>
      <c r="HH96" s="77"/>
      <c r="HI96" s="77"/>
      <c r="HJ96" s="77"/>
      <c r="HK96" s="77"/>
      <c r="HL96" s="77"/>
      <c r="HM96" s="77"/>
      <c r="HN96" s="77"/>
      <c r="HO96" s="77"/>
      <c r="HP96" s="77"/>
      <c r="HQ96" s="77"/>
      <c r="HR96" s="77"/>
      <c r="HS96" s="77"/>
      <c r="HT96" s="77"/>
      <c r="HU96" s="77"/>
      <c r="HV96" s="77"/>
      <c r="HW96" s="77"/>
      <c r="HX96" s="77"/>
      <c r="HY96" s="77"/>
      <c r="HZ96" s="77"/>
      <c r="IA96" s="77"/>
      <c r="IB96" s="77"/>
      <c r="IC96" s="77"/>
      <c r="ID96" s="77"/>
      <c r="IE96" s="77"/>
      <c r="IF96" s="77"/>
      <c r="IG96" s="77"/>
      <c r="IH96" s="77"/>
      <c r="II96" s="77"/>
      <c r="IJ96" s="77"/>
      <c r="IK96" s="77"/>
      <c r="IL96" s="77"/>
      <c r="IM96" s="77"/>
    </row>
    <row r="97" spans="2:247" s="60" customFormat="1" ht="93" customHeight="1" thickBot="1" x14ac:dyDescent="0.25">
      <c r="B97" s="113"/>
      <c r="C97" s="121" t="s">
        <v>231</v>
      </c>
      <c r="D97" s="38">
        <v>448</v>
      </c>
      <c r="E97" s="39">
        <f>D97*0.8</f>
        <v>358.40000000000003</v>
      </c>
      <c r="F97" s="39">
        <f>D97*0.75</f>
        <v>336</v>
      </c>
      <c r="G97" s="39">
        <f>D97*0.7</f>
        <v>313.59999999999997</v>
      </c>
      <c r="H97" s="39">
        <f>D97*0.65</f>
        <v>291.2</v>
      </c>
      <c r="I97" s="40">
        <f>D97*0.6</f>
        <v>268.8</v>
      </c>
      <c r="J97" s="149">
        <v>20</v>
      </c>
      <c r="K97" s="150">
        <v>4.13</v>
      </c>
      <c r="L97" s="95"/>
      <c r="M97" s="4">
        <f t="shared" si="11"/>
        <v>528.64</v>
      </c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</row>
    <row r="98" spans="2:247" s="60" customFormat="1" ht="93" customHeight="1" thickBot="1" x14ac:dyDescent="0.25">
      <c r="B98" s="113"/>
      <c r="C98" s="118" t="s">
        <v>232</v>
      </c>
      <c r="D98" s="35">
        <v>171</v>
      </c>
      <c r="E98" s="36">
        <f>D98*0.8</f>
        <v>136.80000000000001</v>
      </c>
      <c r="F98" s="36">
        <f>D98*0.75</f>
        <v>128.25</v>
      </c>
      <c r="G98" s="36">
        <f>D98*0.7</f>
        <v>119.69999999999999</v>
      </c>
      <c r="H98" s="36">
        <f>D98*0.65</f>
        <v>111.15</v>
      </c>
      <c r="I98" s="37">
        <f>D98*0.6</f>
        <v>102.6</v>
      </c>
      <c r="J98" s="151">
        <v>20</v>
      </c>
      <c r="K98" s="152">
        <v>0.21</v>
      </c>
      <c r="L98" s="95"/>
      <c r="M98" s="4">
        <f t="shared" si="11"/>
        <v>201.78</v>
      </c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</row>
    <row r="99" spans="2:247" s="78" customFormat="1" ht="25.5" customHeight="1" thickBot="1" x14ac:dyDescent="0.3">
      <c r="B99" s="455" t="s">
        <v>12</v>
      </c>
      <c r="C99" s="456"/>
      <c r="D99" s="456"/>
      <c r="E99" s="456"/>
      <c r="F99" s="456"/>
      <c r="G99" s="456"/>
      <c r="H99" s="456"/>
      <c r="I99" s="456"/>
      <c r="J99" s="456"/>
      <c r="K99" s="457"/>
      <c r="L99" s="69"/>
      <c r="M99" s="75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  <c r="AM99" s="77"/>
      <c r="AN99" s="77"/>
      <c r="AO99" s="77"/>
      <c r="AP99" s="77"/>
      <c r="AQ99" s="77"/>
      <c r="AR99" s="77"/>
      <c r="AS99" s="77"/>
      <c r="AT99" s="77"/>
      <c r="AU99" s="77"/>
      <c r="AV99" s="77"/>
      <c r="AW99" s="77"/>
      <c r="AX99" s="77"/>
      <c r="AY99" s="77"/>
      <c r="AZ99" s="77"/>
      <c r="BA99" s="77"/>
      <c r="BB99" s="77"/>
      <c r="BC99" s="77"/>
      <c r="BD99" s="77"/>
      <c r="BE99" s="77"/>
      <c r="BF99" s="77"/>
      <c r="BG99" s="77"/>
      <c r="BH99" s="77"/>
      <c r="BI99" s="77"/>
      <c r="BJ99" s="77"/>
      <c r="BK99" s="77"/>
      <c r="BL99" s="77"/>
      <c r="BM99" s="77"/>
      <c r="BN99" s="77"/>
      <c r="BO99" s="77"/>
      <c r="BP99" s="77"/>
      <c r="BQ99" s="77"/>
      <c r="BR99" s="77"/>
      <c r="BS99" s="77"/>
      <c r="BT99" s="77"/>
      <c r="BU99" s="77"/>
      <c r="BV99" s="77"/>
      <c r="BW99" s="77"/>
      <c r="BX99" s="77"/>
      <c r="BY99" s="77"/>
      <c r="BZ99" s="77"/>
      <c r="CA99" s="77"/>
      <c r="CB99" s="77"/>
      <c r="CC99" s="77"/>
      <c r="CD99" s="77"/>
      <c r="CE99" s="77"/>
      <c r="CF99" s="77"/>
      <c r="CG99" s="77"/>
      <c r="CH99" s="77"/>
      <c r="CI99" s="77"/>
      <c r="CJ99" s="77"/>
      <c r="CK99" s="77"/>
      <c r="CL99" s="77"/>
      <c r="CM99" s="77"/>
      <c r="CN99" s="77"/>
      <c r="CO99" s="77"/>
      <c r="CP99" s="77"/>
      <c r="CQ99" s="77"/>
      <c r="CR99" s="77"/>
      <c r="CS99" s="77"/>
      <c r="CT99" s="77"/>
      <c r="CU99" s="77"/>
      <c r="CV99" s="77"/>
      <c r="CW99" s="77"/>
      <c r="CX99" s="77"/>
      <c r="CY99" s="77"/>
      <c r="CZ99" s="77"/>
      <c r="DA99" s="77"/>
      <c r="DB99" s="77"/>
      <c r="DC99" s="77"/>
      <c r="DD99" s="77"/>
      <c r="DE99" s="77"/>
      <c r="DF99" s="77"/>
      <c r="DG99" s="77"/>
      <c r="DH99" s="77"/>
      <c r="DI99" s="77"/>
      <c r="DJ99" s="77"/>
      <c r="DK99" s="77"/>
      <c r="DL99" s="77"/>
      <c r="DM99" s="77"/>
      <c r="DN99" s="77"/>
      <c r="DO99" s="77"/>
      <c r="DP99" s="77"/>
      <c r="DQ99" s="77"/>
      <c r="DR99" s="77"/>
      <c r="DS99" s="77"/>
      <c r="DT99" s="77"/>
      <c r="DU99" s="77"/>
      <c r="DV99" s="77"/>
      <c r="DW99" s="77"/>
      <c r="DX99" s="77"/>
      <c r="DY99" s="77"/>
      <c r="DZ99" s="77"/>
      <c r="EA99" s="77"/>
      <c r="EB99" s="77"/>
      <c r="EC99" s="77"/>
      <c r="ED99" s="77"/>
      <c r="EE99" s="77"/>
      <c r="EF99" s="77"/>
      <c r="EG99" s="77"/>
      <c r="EH99" s="77"/>
      <c r="EI99" s="77"/>
      <c r="EJ99" s="77"/>
      <c r="EK99" s="77"/>
      <c r="EL99" s="77"/>
      <c r="EM99" s="77"/>
      <c r="EN99" s="77"/>
      <c r="EO99" s="77"/>
      <c r="EP99" s="77"/>
      <c r="EQ99" s="77"/>
      <c r="ER99" s="77"/>
      <c r="ES99" s="77"/>
      <c r="ET99" s="77"/>
      <c r="EU99" s="77"/>
      <c r="EV99" s="77"/>
      <c r="EW99" s="77"/>
      <c r="EX99" s="77"/>
      <c r="EY99" s="77"/>
      <c r="EZ99" s="77"/>
      <c r="FA99" s="77"/>
      <c r="FB99" s="77"/>
      <c r="FC99" s="77"/>
      <c r="FD99" s="77"/>
      <c r="FE99" s="77"/>
      <c r="FF99" s="77"/>
      <c r="FG99" s="77"/>
      <c r="FH99" s="77"/>
      <c r="FI99" s="77"/>
      <c r="FJ99" s="77"/>
      <c r="FK99" s="77"/>
      <c r="FL99" s="77"/>
      <c r="FM99" s="77"/>
      <c r="FN99" s="77"/>
      <c r="FO99" s="77"/>
      <c r="FP99" s="77"/>
      <c r="FQ99" s="77"/>
      <c r="FR99" s="77"/>
      <c r="FS99" s="77"/>
      <c r="FT99" s="77"/>
      <c r="FU99" s="77"/>
      <c r="FV99" s="77"/>
      <c r="FW99" s="77"/>
      <c r="FX99" s="77"/>
      <c r="FY99" s="77"/>
      <c r="FZ99" s="77"/>
      <c r="GA99" s="77"/>
      <c r="GB99" s="77"/>
      <c r="GC99" s="77"/>
      <c r="GD99" s="77"/>
      <c r="GE99" s="77"/>
      <c r="GF99" s="77"/>
      <c r="GG99" s="77"/>
      <c r="GH99" s="77"/>
      <c r="GI99" s="77"/>
      <c r="GJ99" s="77"/>
      <c r="GK99" s="77"/>
      <c r="GL99" s="77"/>
      <c r="GM99" s="77"/>
      <c r="GN99" s="77"/>
      <c r="GO99" s="77"/>
      <c r="GP99" s="77"/>
      <c r="GQ99" s="77"/>
      <c r="GR99" s="77"/>
      <c r="GS99" s="77"/>
      <c r="GT99" s="77"/>
      <c r="GU99" s="77"/>
      <c r="GV99" s="77"/>
      <c r="GW99" s="77"/>
      <c r="GX99" s="77"/>
      <c r="GY99" s="77"/>
      <c r="GZ99" s="77"/>
      <c r="HA99" s="77"/>
      <c r="HB99" s="77"/>
      <c r="HC99" s="77"/>
      <c r="HD99" s="77"/>
      <c r="HE99" s="77"/>
      <c r="HF99" s="77"/>
      <c r="HG99" s="77"/>
      <c r="HH99" s="77"/>
      <c r="HI99" s="77"/>
      <c r="HJ99" s="77"/>
      <c r="HK99" s="77"/>
      <c r="HL99" s="77"/>
      <c r="HM99" s="77"/>
      <c r="HN99" s="77"/>
      <c r="HO99" s="77"/>
      <c r="HP99" s="77"/>
      <c r="HQ99" s="77"/>
      <c r="HR99" s="77"/>
      <c r="HS99" s="77"/>
      <c r="HT99" s="77"/>
      <c r="HU99" s="77"/>
      <c r="HV99" s="77"/>
      <c r="HW99" s="77"/>
      <c r="HX99" s="77"/>
      <c r="HY99" s="77"/>
      <c r="HZ99" s="77"/>
      <c r="IA99" s="77"/>
      <c r="IB99" s="77"/>
      <c r="IC99" s="77"/>
      <c r="ID99" s="77"/>
      <c r="IE99" s="77"/>
      <c r="IF99" s="77"/>
      <c r="IG99" s="77"/>
      <c r="IH99" s="77"/>
      <c r="II99" s="77"/>
      <c r="IJ99" s="77"/>
      <c r="IK99" s="77"/>
      <c r="IL99" s="77"/>
      <c r="IM99" s="77"/>
    </row>
    <row r="100" spans="2:247" s="60" customFormat="1" ht="30.75" customHeight="1" x14ac:dyDescent="0.2">
      <c r="B100" s="440"/>
      <c r="C100" s="41" t="s">
        <v>234</v>
      </c>
      <c r="D100" s="42">
        <v>1047</v>
      </c>
      <c r="E100" s="43">
        <f t="shared" ref="E100:E112" si="17">D100*0.8</f>
        <v>837.6</v>
      </c>
      <c r="F100" s="43">
        <f t="shared" ref="F100:F112" si="18">D100*0.75</f>
        <v>785.25</v>
      </c>
      <c r="G100" s="43">
        <f t="shared" ref="G100:G112" si="19">D100*0.7</f>
        <v>732.9</v>
      </c>
      <c r="H100" s="43">
        <f t="shared" ref="H100:H112" si="20">D100*0.65</f>
        <v>680.55000000000007</v>
      </c>
      <c r="I100" s="129">
        <f t="shared" ref="I100:I112" si="21">D100*0.6</f>
        <v>628.19999999999993</v>
      </c>
      <c r="J100" s="93">
        <v>10</v>
      </c>
      <c r="K100" s="46">
        <v>10</v>
      </c>
      <c r="L100" s="70"/>
      <c r="M100" s="4">
        <f t="shared" si="11"/>
        <v>1235.46</v>
      </c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</row>
    <row r="101" spans="2:247" s="60" customFormat="1" ht="30.75" customHeight="1" x14ac:dyDescent="0.2">
      <c r="B101" s="539"/>
      <c r="C101" s="47" t="s">
        <v>233</v>
      </c>
      <c r="D101" s="48">
        <v>1107</v>
      </c>
      <c r="E101" s="49">
        <f t="shared" si="17"/>
        <v>885.6</v>
      </c>
      <c r="F101" s="49">
        <f t="shared" si="18"/>
        <v>830.25</v>
      </c>
      <c r="G101" s="49">
        <f t="shared" si="19"/>
        <v>774.9</v>
      </c>
      <c r="H101" s="49">
        <f t="shared" si="20"/>
        <v>719.55000000000007</v>
      </c>
      <c r="I101" s="85">
        <f t="shared" si="21"/>
        <v>664.19999999999993</v>
      </c>
      <c r="J101" s="97">
        <v>10</v>
      </c>
      <c r="K101" s="52">
        <v>2</v>
      </c>
      <c r="L101" s="70"/>
      <c r="M101" s="4">
        <f t="shared" si="11"/>
        <v>1306.26</v>
      </c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</row>
    <row r="102" spans="2:247" s="60" customFormat="1" ht="30.75" customHeight="1" thickBot="1" x14ac:dyDescent="0.25">
      <c r="B102" s="441"/>
      <c r="C102" s="53" t="s">
        <v>235</v>
      </c>
      <c r="D102" s="54">
        <v>1163</v>
      </c>
      <c r="E102" s="55">
        <f t="shared" si="17"/>
        <v>930.40000000000009</v>
      </c>
      <c r="F102" s="55">
        <f t="shared" si="18"/>
        <v>872.25</v>
      </c>
      <c r="G102" s="55">
        <f t="shared" si="19"/>
        <v>814.09999999999991</v>
      </c>
      <c r="H102" s="55">
        <f t="shared" si="20"/>
        <v>755.95</v>
      </c>
      <c r="I102" s="134">
        <f t="shared" si="21"/>
        <v>697.8</v>
      </c>
      <c r="J102" s="153">
        <v>10</v>
      </c>
      <c r="K102" s="58">
        <v>11.44</v>
      </c>
      <c r="L102" s="70"/>
      <c r="M102" s="4">
        <f t="shared" si="11"/>
        <v>1372.34</v>
      </c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</row>
    <row r="103" spans="2:247" s="60" customFormat="1" ht="46.5" customHeight="1" x14ac:dyDescent="0.2">
      <c r="B103" s="448"/>
      <c r="C103" s="79" t="s">
        <v>195</v>
      </c>
      <c r="D103" s="80">
        <v>1019</v>
      </c>
      <c r="E103" s="81">
        <f t="shared" si="17"/>
        <v>815.2</v>
      </c>
      <c r="F103" s="81">
        <f t="shared" si="18"/>
        <v>764.25</v>
      </c>
      <c r="G103" s="81">
        <f t="shared" si="19"/>
        <v>713.3</v>
      </c>
      <c r="H103" s="81">
        <f t="shared" si="20"/>
        <v>662.35</v>
      </c>
      <c r="I103" s="82">
        <f t="shared" si="21"/>
        <v>611.4</v>
      </c>
      <c r="J103" s="154">
        <v>10</v>
      </c>
      <c r="K103" s="72">
        <v>11</v>
      </c>
      <c r="L103" s="70"/>
      <c r="M103" s="4">
        <f t="shared" si="11"/>
        <v>1202.42</v>
      </c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</row>
    <row r="104" spans="2:247" s="60" customFormat="1" ht="46.5" customHeight="1" thickBot="1" x14ac:dyDescent="0.25">
      <c r="B104" s="449"/>
      <c r="C104" s="87" t="s">
        <v>196</v>
      </c>
      <c r="D104" s="88">
        <v>1077</v>
      </c>
      <c r="E104" s="89">
        <f t="shared" si="17"/>
        <v>861.6</v>
      </c>
      <c r="F104" s="89">
        <f t="shared" si="18"/>
        <v>807.75</v>
      </c>
      <c r="G104" s="89">
        <f t="shared" si="19"/>
        <v>753.9</v>
      </c>
      <c r="H104" s="89">
        <f t="shared" si="20"/>
        <v>700.05000000000007</v>
      </c>
      <c r="I104" s="90">
        <f t="shared" si="21"/>
        <v>646.19999999999993</v>
      </c>
      <c r="J104" s="155">
        <v>10</v>
      </c>
      <c r="K104" s="74">
        <v>11.5</v>
      </c>
      <c r="L104" s="70"/>
      <c r="M104" s="4">
        <f t="shared" si="11"/>
        <v>1270.8599999999999</v>
      </c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</row>
    <row r="105" spans="2:247" s="60" customFormat="1" ht="30.75" customHeight="1" x14ac:dyDescent="0.2">
      <c r="B105" s="442"/>
      <c r="C105" s="41" t="s">
        <v>237</v>
      </c>
      <c r="D105" s="42">
        <v>728</v>
      </c>
      <c r="E105" s="43">
        <f t="shared" si="17"/>
        <v>582.4</v>
      </c>
      <c r="F105" s="43">
        <f t="shared" si="18"/>
        <v>546</v>
      </c>
      <c r="G105" s="43">
        <f t="shared" si="19"/>
        <v>509.59999999999997</v>
      </c>
      <c r="H105" s="43">
        <f t="shared" si="20"/>
        <v>473.2</v>
      </c>
      <c r="I105" s="129">
        <f t="shared" si="21"/>
        <v>436.8</v>
      </c>
      <c r="J105" s="93">
        <v>30</v>
      </c>
      <c r="K105" s="46">
        <v>7.72</v>
      </c>
      <c r="L105" s="70"/>
      <c r="M105" s="4">
        <f t="shared" si="11"/>
        <v>859.04</v>
      </c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</row>
    <row r="106" spans="2:247" s="60" customFormat="1" ht="30.75" customHeight="1" x14ac:dyDescent="0.2">
      <c r="B106" s="442"/>
      <c r="C106" s="47" t="s">
        <v>236</v>
      </c>
      <c r="D106" s="48">
        <v>776</v>
      </c>
      <c r="E106" s="49">
        <f t="shared" si="17"/>
        <v>620.80000000000007</v>
      </c>
      <c r="F106" s="49">
        <f t="shared" si="18"/>
        <v>582</v>
      </c>
      <c r="G106" s="49">
        <f t="shared" si="19"/>
        <v>543.19999999999993</v>
      </c>
      <c r="H106" s="49">
        <f t="shared" si="20"/>
        <v>504.40000000000003</v>
      </c>
      <c r="I106" s="85">
        <f t="shared" si="21"/>
        <v>465.59999999999997</v>
      </c>
      <c r="J106" s="97">
        <v>30</v>
      </c>
      <c r="K106" s="52">
        <v>10.06</v>
      </c>
      <c r="L106" s="70"/>
      <c r="M106" s="4">
        <f t="shared" si="11"/>
        <v>915.68000000000006</v>
      </c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</row>
    <row r="107" spans="2:247" s="60" customFormat="1" ht="30.75" customHeight="1" thickBot="1" x14ac:dyDescent="0.25">
      <c r="B107" s="442"/>
      <c r="C107" s="53" t="s">
        <v>238</v>
      </c>
      <c r="D107" s="54">
        <v>838</v>
      </c>
      <c r="E107" s="55">
        <f t="shared" si="17"/>
        <v>670.40000000000009</v>
      </c>
      <c r="F107" s="55">
        <f t="shared" si="18"/>
        <v>628.5</v>
      </c>
      <c r="G107" s="55">
        <f t="shared" si="19"/>
        <v>586.59999999999991</v>
      </c>
      <c r="H107" s="55">
        <f t="shared" si="20"/>
        <v>544.70000000000005</v>
      </c>
      <c r="I107" s="134">
        <f t="shared" si="21"/>
        <v>502.79999999999995</v>
      </c>
      <c r="J107" s="153">
        <v>30</v>
      </c>
      <c r="K107" s="58">
        <v>10.67</v>
      </c>
      <c r="L107" s="70"/>
      <c r="M107" s="4">
        <f t="shared" si="11"/>
        <v>988.84</v>
      </c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</row>
    <row r="108" spans="2:247" s="60" customFormat="1" ht="93" customHeight="1" thickBot="1" x14ac:dyDescent="0.25">
      <c r="B108" s="156"/>
      <c r="C108" s="121" t="s">
        <v>239</v>
      </c>
      <c r="D108" s="38">
        <v>247</v>
      </c>
      <c r="E108" s="39">
        <f t="shared" si="17"/>
        <v>197.60000000000002</v>
      </c>
      <c r="F108" s="39">
        <f t="shared" si="18"/>
        <v>185.25</v>
      </c>
      <c r="G108" s="39">
        <f t="shared" si="19"/>
        <v>172.89999999999998</v>
      </c>
      <c r="H108" s="39">
        <f t="shared" si="20"/>
        <v>160.55000000000001</v>
      </c>
      <c r="I108" s="40">
        <f t="shared" si="21"/>
        <v>148.19999999999999</v>
      </c>
      <c r="J108" s="157">
        <v>40</v>
      </c>
      <c r="K108" s="148">
        <v>5.43</v>
      </c>
      <c r="L108" s="102"/>
      <c r="M108" s="4">
        <f t="shared" si="11"/>
        <v>291.45999999999998</v>
      </c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</row>
    <row r="109" spans="2:247" s="60" customFormat="1" ht="46.5" customHeight="1" x14ac:dyDescent="0.2">
      <c r="B109" s="450"/>
      <c r="C109" s="41" t="s">
        <v>240</v>
      </c>
      <c r="D109" s="128">
        <v>706</v>
      </c>
      <c r="E109" s="43">
        <f t="shared" si="17"/>
        <v>564.80000000000007</v>
      </c>
      <c r="F109" s="43">
        <f t="shared" si="18"/>
        <v>529.5</v>
      </c>
      <c r="G109" s="43">
        <f t="shared" si="19"/>
        <v>494.2</v>
      </c>
      <c r="H109" s="43">
        <f t="shared" si="20"/>
        <v>458.90000000000003</v>
      </c>
      <c r="I109" s="129">
        <f t="shared" si="21"/>
        <v>423.59999999999997</v>
      </c>
      <c r="J109" s="93">
        <v>20</v>
      </c>
      <c r="K109" s="104">
        <v>7.14</v>
      </c>
      <c r="L109" s="102"/>
      <c r="M109" s="4">
        <f t="shared" si="11"/>
        <v>833.08</v>
      </c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</row>
    <row r="110" spans="2:247" s="60" customFormat="1" ht="46.5" customHeight="1" thickBot="1" x14ac:dyDescent="0.25">
      <c r="B110" s="451"/>
      <c r="C110" s="53" t="s">
        <v>241</v>
      </c>
      <c r="D110" s="133">
        <v>782</v>
      </c>
      <c r="E110" s="55">
        <f t="shared" si="17"/>
        <v>625.6</v>
      </c>
      <c r="F110" s="55">
        <f t="shared" si="18"/>
        <v>586.5</v>
      </c>
      <c r="G110" s="55">
        <f t="shared" si="19"/>
        <v>547.4</v>
      </c>
      <c r="H110" s="55">
        <f t="shared" si="20"/>
        <v>508.3</v>
      </c>
      <c r="I110" s="134">
        <f t="shared" si="21"/>
        <v>469.2</v>
      </c>
      <c r="J110" s="153">
        <v>10</v>
      </c>
      <c r="K110" s="101">
        <v>5.92</v>
      </c>
      <c r="L110" s="102"/>
      <c r="M110" s="4">
        <f t="shared" si="11"/>
        <v>922.76</v>
      </c>
      <c r="N110" s="1"/>
      <c r="O110" s="1"/>
      <c r="P110" s="1" t="s">
        <v>47</v>
      </c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</row>
    <row r="111" spans="2:247" s="60" customFormat="1" ht="46.5" customHeight="1" x14ac:dyDescent="0.2">
      <c r="B111" s="450"/>
      <c r="C111" s="41" t="s">
        <v>242</v>
      </c>
      <c r="D111" s="128">
        <v>594</v>
      </c>
      <c r="E111" s="43">
        <f t="shared" si="17"/>
        <v>475.20000000000005</v>
      </c>
      <c r="F111" s="43">
        <f t="shared" si="18"/>
        <v>445.5</v>
      </c>
      <c r="G111" s="43">
        <f t="shared" si="19"/>
        <v>415.79999999999995</v>
      </c>
      <c r="H111" s="43">
        <f t="shared" si="20"/>
        <v>386.1</v>
      </c>
      <c r="I111" s="129">
        <f t="shared" si="21"/>
        <v>356.4</v>
      </c>
      <c r="J111" s="93">
        <v>40</v>
      </c>
      <c r="K111" s="104">
        <v>9.5</v>
      </c>
      <c r="L111" s="102"/>
      <c r="M111" s="4">
        <f t="shared" si="11"/>
        <v>700.92</v>
      </c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</row>
    <row r="112" spans="2:247" s="60" customFormat="1" ht="46.5" customHeight="1" thickBot="1" x14ac:dyDescent="0.25">
      <c r="B112" s="451"/>
      <c r="C112" s="53" t="s">
        <v>243</v>
      </c>
      <c r="D112" s="133">
        <v>647</v>
      </c>
      <c r="E112" s="55">
        <f t="shared" si="17"/>
        <v>517.6</v>
      </c>
      <c r="F112" s="55">
        <f t="shared" si="18"/>
        <v>485.25</v>
      </c>
      <c r="G112" s="55">
        <f t="shared" si="19"/>
        <v>452.9</v>
      </c>
      <c r="H112" s="55">
        <f t="shared" si="20"/>
        <v>420.55</v>
      </c>
      <c r="I112" s="134">
        <f t="shared" si="21"/>
        <v>388.2</v>
      </c>
      <c r="J112" s="153">
        <v>20</v>
      </c>
      <c r="K112" s="101"/>
      <c r="L112" s="102"/>
      <c r="M112" s="4">
        <f t="shared" si="11"/>
        <v>763.46</v>
      </c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</row>
    <row r="113" spans="2:247" s="78" customFormat="1" ht="25.5" customHeight="1" thickBot="1" x14ac:dyDescent="0.3">
      <c r="B113" s="501" t="s">
        <v>441</v>
      </c>
      <c r="C113" s="502"/>
      <c r="D113" s="502"/>
      <c r="E113" s="502"/>
      <c r="F113" s="502"/>
      <c r="G113" s="502"/>
      <c r="H113" s="502"/>
      <c r="I113" s="502"/>
      <c r="J113" s="502"/>
      <c r="K113" s="503"/>
      <c r="L113" s="146"/>
      <c r="M113" s="75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  <c r="AF113" s="77"/>
      <c r="AG113" s="77"/>
      <c r="AH113" s="77"/>
      <c r="AI113" s="77"/>
      <c r="AJ113" s="77"/>
      <c r="AK113" s="77"/>
      <c r="AL113" s="77"/>
      <c r="AM113" s="77"/>
      <c r="AN113" s="77"/>
      <c r="AO113" s="77"/>
      <c r="AP113" s="77"/>
      <c r="AQ113" s="77"/>
      <c r="AR113" s="77"/>
      <c r="AS113" s="77"/>
      <c r="AT113" s="77"/>
      <c r="AU113" s="77"/>
      <c r="AV113" s="77"/>
      <c r="AW113" s="77"/>
      <c r="AX113" s="77"/>
      <c r="AY113" s="77"/>
      <c r="AZ113" s="77"/>
      <c r="BA113" s="77"/>
      <c r="BB113" s="77"/>
      <c r="BC113" s="77"/>
      <c r="BD113" s="77"/>
      <c r="BE113" s="77"/>
      <c r="BF113" s="77"/>
      <c r="BG113" s="77"/>
      <c r="BH113" s="77"/>
      <c r="BI113" s="77"/>
      <c r="BJ113" s="77"/>
      <c r="BK113" s="77"/>
      <c r="BL113" s="77"/>
      <c r="BM113" s="77"/>
      <c r="BN113" s="77"/>
      <c r="BO113" s="77"/>
      <c r="BP113" s="77"/>
      <c r="BQ113" s="77"/>
      <c r="BR113" s="77"/>
      <c r="BS113" s="77"/>
      <c r="BT113" s="77"/>
      <c r="BU113" s="77"/>
      <c r="BV113" s="77"/>
      <c r="BW113" s="77"/>
      <c r="BX113" s="77"/>
      <c r="BY113" s="77"/>
      <c r="BZ113" s="77"/>
      <c r="CA113" s="77"/>
      <c r="CB113" s="77"/>
      <c r="CC113" s="77"/>
      <c r="CD113" s="77"/>
      <c r="CE113" s="77"/>
      <c r="CF113" s="77"/>
      <c r="CG113" s="77"/>
      <c r="CH113" s="77"/>
      <c r="CI113" s="77"/>
      <c r="CJ113" s="77"/>
      <c r="CK113" s="77"/>
      <c r="CL113" s="77"/>
      <c r="CM113" s="77"/>
      <c r="CN113" s="77"/>
      <c r="CO113" s="77"/>
      <c r="CP113" s="77"/>
      <c r="CQ113" s="77"/>
      <c r="CR113" s="77"/>
      <c r="CS113" s="77"/>
      <c r="CT113" s="77"/>
      <c r="CU113" s="77"/>
      <c r="CV113" s="77"/>
      <c r="CW113" s="77"/>
      <c r="CX113" s="77"/>
      <c r="CY113" s="77"/>
      <c r="CZ113" s="77"/>
      <c r="DA113" s="77"/>
      <c r="DB113" s="77"/>
      <c r="DC113" s="77"/>
      <c r="DD113" s="77"/>
      <c r="DE113" s="77"/>
      <c r="DF113" s="77"/>
      <c r="DG113" s="77"/>
      <c r="DH113" s="77"/>
      <c r="DI113" s="77"/>
      <c r="DJ113" s="77"/>
      <c r="DK113" s="77"/>
      <c r="DL113" s="77"/>
      <c r="DM113" s="77"/>
      <c r="DN113" s="77"/>
      <c r="DO113" s="77"/>
      <c r="DP113" s="77"/>
      <c r="DQ113" s="77"/>
      <c r="DR113" s="77"/>
      <c r="DS113" s="77"/>
      <c r="DT113" s="77"/>
      <c r="DU113" s="77"/>
      <c r="DV113" s="77"/>
      <c r="DW113" s="77"/>
      <c r="DX113" s="77"/>
      <c r="DY113" s="77"/>
      <c r="DZ113" s="77"/>
      <c r="EA113" s="77"/>
      <c r="EB113" s="77"/>
      <c r="EC113" s="77"/>
      <c r="ED113" s="77"/>
      <c r="EE113" s="77"/>
      <c r="EF113" s="77"/>
      <c r="EG113" s="77"/>
      <c r="EH113" s="77"/>
      <c r="EI113" s="77"/>
      <c r="EJ113" s="77"/>
      <c r="EK113" s="77"/>
      <c r="EL113" s="77"/>
      <c r="EM113" s="77"/>
      <c r="EN113" s="77"/>
      <c r="EO113" s="77"/>
      <c r="EP113" s="77"/>
      <c r="EQ113" s="77"/>
      <c r="ER113" s="77"/>
      <c r="ES113" s="77"/>
      <c r="ET113" s="77"/>
      <c r="EU113" s="77"/>
      <c r="EV113" s="77"/>
      <c r="EW113" s="77"/>
      <c r="EX113" s="77"/>
      <c r="EY113" s="77"/>
      <c r="EZ113" s="77"/>
      <c r="FA113" s="77"/>
      <c r="FB113" s="77"/>
      <c r="FC113" s="77"/>
      <c r="FD113" s="77"/>
      <c r="FE113" s="77"/>
      <c r="FF113" s="77"/>
      <c r="FG113" s="77"/>
      <c r="FH113" s="77"/>
      <c r="FI113" s="77"/>
      <c r="FJ113" s="77"/>
      <c r="FK113" s="77"/>
      <c r="FL113" s="77"/>
      <c r="FM113" s="77"/>
      <c r="FN113" s="77"/>
      <c r="FO113" s="77"/>
      <c r="FP113" s="77"/>
      <c r="FQ113" s="77"/>
      <c r="FR113" s="77"/>
      <c r="FS113" s="77"/>
      <c r="FT113" s="77"/>
      <c r="FU113" s="77"/>
      <c r="FV113" s="77"/>
      <c r="FW113" s="77"/>
      <c r="FX113" s="77"/>
      <c r="FY113" s="77"/>
      <c r="FZ113" s="77"/>
      <c r="GA113" s="77"/>
      <c r="GB113" s="77"/>
      <c r="GC113" s="77"/>
      <c r="GD113" s="77"/>
      <c r="GE113" s="77"/>
      <c r="GF113" s="77"/>
      <c r="GG113" s="77"/>
      <c r="GH113" s="77"/>
      <c r="GI113" s="77"/>
      <c r="GJ113" s="77"/>
      <c r="GK113" s="77"/>
      <c r="GL113" s="77"/>
      <c r="GM113" s="77"/>
      <c r="GN113" s="77"/>
      <c r="GO113" s="77"/>
      <c r="GP113" s="77"/>
      <c r="GQ113" s="77"/>
      <c r="GR113" s="77"/>
      <c r="GS113" s="77"/>
      <c r="GT113" s="77"/>
      <c r="GU113" s="77"/>
      <c r="GV113" s="77"/>
      <c r="GW113" s="77"/>
      <c r="GX113" s="77"/>
      <c r="GY113" s="77"/>
      <c r="GZ113" s="77"/>
      <c r="HA113" s="77"/>
      <c r="HB113" s="77"/>
      <c r="HC113" s="77"/>
      <c r="HD113" s="77"/>
      <c r="HE113" s="77"/>
      <c r="HF113" s="77"/>
      <c r="HG113" s="77"/>
      <c r="HH113" s="77"/>
      <c r="HI113" s="77"/>
      <c r="HJ113" s="77"/>
      <c r="HK113" s="77"/>
      <c r="HL113" s="77"/>
      <c r="HM113" s="77"/>
      <c r="HN113" s="77"/>
      <c r="HO113" s="77"/>
      <c r="HP113" s="77"/>
      <c r="HQ113" s="77"/>
      <c r="HR113" s="77"/>
      <c r="HS113" s="77"/>
      <c r="HT113" s="77"/>
      <c r="HU113" s="77"/>
      <c r="HV113" s="77"/>
      <c r="HW113" s="77"/>
      <c r="HX113" s="77"/>
      <c r="HY113" s="77"/>
      <c r="HZ113" s="77"/>
      <c r="IA113" s="77"/>
      <c r="IB113" s="77"/>
      <c r="IC113" s="77"/>
      <c r="ID113" s="77"/>
      <c r="IE113" s="77"/>
      <c r="IF113" s="77"/>
      <c r="IG113" s="77"/>
      <c r="IH113" s="77"/>
      <c r="II113" s="77"/>
      <c r="IJ113" s="77"/>
      <c r="IK113" s="77"/>
      <c r="IL113" s="77"/>
      <c r="IM113" s="77"/>
    </row>
    <row r="114" spans="2:247" s="60" customFormat="1" ht="93" customHeight="1" thickBot="1" x14ac:dyDescent="0.25">
      <c r="B114" s="158"/>
      <c r="C114" s="220" t="s">
        <v>629</v>
      </c>
      <c r="D114" s="400">
        <v>1783</v>
      </c>
      <c r="E114" s="401">
        <f t="shared" ref="E114" si="22">D114*0.8</f>
        <v>1426.4</v>
      </c>
      <c r="F114" s="401">
        <f t="shared" ref="F114" si="23">D114*0.75</f>
        <v>1337.25</v>
      </c>
      <c r="G114" s="401">
        <f t="shared" ref="G114" si="24">D114*0.7</f>
        <v>1248.0999999999999</v>
      </c>
      <c r="H114" s="401">
        <f t="shared" ref="H114" si="25">D114*0.65</f>
        <v>1158.95</v>
      </c>
      <c r="I114" s="402">
        <f t="shared" ref="I114" si="26">D114*0.6</f>
        <v>1069.8</v>
      </c>
      <c r="J114" s="157">
        <v>1</v>
      </c>
      <c r="K114" s="148"/>
      <c r="L114" s="102"/>
      <c r="M114" s="4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</row>
    <row r="115" spans="2:247" s="60" customFormat="1" ht="93" customHeight="1" thickBot="1" x14ac:dyDescent="0.25">
      <c r="B115" s="158"/>
      <c r="C115" s="220" t="s">
        <v>630</v>
      </c>
      <c r="D115" s="400">
        <v>1783</v>
      </c>
      <c r="E115" s="401">
        <f t="shared" ref="E115:E123" si="27">D115*0.8</f>
        <v>1426.4</v>
      </c>
      <c r="F115" s="401">
        <f t="shared" ref="F115:F123" si="28">D115*0.75</f>
        <v>1337.25</v>
      </c>
      <c r="G115" s="401">
        <f t="shared" ref="G115:G123" si="29">D115*0.7</f>
        <v>1248.0999999999999</v>
      </c>
      <c r="H115" s="401">
        <f t="shared" ref="H115:H123" si="30">D115*0.65</f>
        <v>1158.95</v>
      </c>
      <c r="I115" s="402">
        <f t="shared" ref="I115:I123" si="31">D115*0.6</f>
        <v>1069.8</v>
      </c>
      <c r="J115" s="348">
        <v>1</v>
      </c>
      <c r="K115" s="403"/>
      <c r="L115" s="102"/>
      <c r="M115" s="4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</row>
    <row r="116" spans="2:247" s="60" customFormat="1" ht="93" customHeight="1" thickBot="1" x14ac:dyDescent="0.25">
      <c r="B116" s="158"/>
      <c r="C116" s="220" t="s">
        <v>631</v>
      </c>
      <c r="D116" s="400">
        <v>1783</v>
      </c>
      <c r="E116" s="401">
        <f t="shared" ref="E116" si="32">D116*0.8</f>
        <v>1426.4</v>
      </c>
      <c r="F116" s="401">
        <f t="shared" ref="F116" si="33">D116*0.75</f>
        <v>1337.25</v>
      </c>
      <c r="G116" s="401">
        <f t="shared" ref="G116" si="34">D116*0.7</f>
        <v>1248.0999999999999</v>
      </c>
      <c r="H116" s="401">
        <f t="shared" ref="H116" si="35">D116*0.65</f>
        <v>1158.95</v>
      </c>
      <c r="I116" s="402">
        <f t="shared" ref="I116" si="36">D116*0.6</f>
        <v>1069.8</v>
      </c>
      <c r="J116" s="348">
        <v>1</v>
      </c>
      <c r="K116" s="403"/>
      <c r="L116" s="102"/>
      <c r="M116" s="4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</row>
    <row r="117" spans="2:247" s="60" customFormat="1" ht="93" customHeight="1" thickBot="1" x14ac:dyDescent="0.25">
      <c r="B117" s="158"/>
      <c r="C117" s="220" t="s">
        <v>632</v>
      </c>
      <c r="D117" s="400">
        <v>2011</v>
      </c>
      <c r="E117" s="401">
        <f t="shared" si="27"/>
        <v>1608.8000000000002</v>
      </c>
      <c r="F117" s="401">
        <f t="shared" si="28"/>
        <v>1508.25</v>
      </c>
      <c r="G117" s="401">
        <f t="shared" si="29"/>
        <v>1407.6999999999998</v>
      </c>
      <c r="H117" s="401">
        <f t="shared" si="30"/>
        <v>1307.1500000000001</v>
      </c>
      <c r="I117" s="402">
        <f t="shared" si="31"/>
        <v>1206.5999999999999</v>
      </c>
      <c r="J117" s="348">
        <v>1</v>
      </c>
      <c r="K117" s="403"/>
      <c r="L117" s="102"/>
      <c r="M117" s="4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</row>
    <row r="118" spans="2:247" s="60" customFormat="1" ht="93" customHeight="1" thickBot="1" x14ac:dyDescent="0.25">
      <c r="B118" s="158"/>
      <c r="C118" s="220" t="s">
        <v>633</v>
      </c>
      <c r="D118" s="400">
        <v>1783</v>
      </c>
      <c r="E118" s="401">
        <f t="shared" ref="E118:E122" si="37">D118*0.8</f>
        <v>1426.4</v>
      </c>
      <c r="F118" s="401">
        <f t="shared" ref="F118:F122" si="38">D118*0.75</f>
        <v>1337.25</v>
      </c>
      <c r="G118" s="401">
        <f t="shared" ref="G118:G122" si="39">D118*0.7</f>
        <v>1248.0999999999999</v>
      </c>
      <c r="H118" s="401">
        <f t="shared" ref="H118:H122" si="40">D118*0.65</f>
        <v>1158.95</v>
      </c>
      <c r="I118" s="402">
        <f t="shared" ref="I118:I122" si="41">D118*0.6</f>
        <v>1069.8</v>
      </c>
      <c r="J118" s="348">
        <v>1</v>
      </c>
      <c r="K118" s="403"/>
      <c r="L118" s="102"/>
      <c r="M118" s="4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</row>
    <row r="119" spans="2:247" s="60" customFormat="1" ht="93" customHeight="1" thickBot="1" x14ac:dyDescent="0.25">
      <c r="B119" s="158"/>
      <c r="C119" s="220" t="s">
        <v>634</v>
      </c>
      <c r="D119" s="400">
        <v>1783</v>
      </c>
      <c r="E119" s="401">
        <f t="shared" si="37"/>
        <v>1426.4</v>
      </c>
      <c r="F119" s="401">
        <f t="shared" si="38"/>
        <v>1337.25</v>
      </c>
      <c r="G119" s="401">
        <f t="shared" si="39"/>
        <v>1248.0999999999999</v>
      </c>
      <c r="H119" s="401">
        <f t="shared" si="40"/>
        <v>1158.95</v>
      </c>
      <c r="I119" s="402">
        <f t="shared" si="41"/>
        <v>1069.8</v>
      </c>
      <c r="J119" s="348">
        <v>1</v>
      </c>
      <c r="K119" s="403"/>
      <c r="L119" s="102"/>
      <c r="M119" s="4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</row>
    <row r="120" spans="2:247" s="60" customFormat="1" ht="93" customHeight="1" thickBot="1" x14ac:dyDescent="0.25">
      <c r="B120" s="158"/>
      <c r="C120" s="220" t="s">
        <v>635</v>
      </c>
      <c r="D120" s="400">
        <v>1783</v>
      </c>
      <c r="E120" s="401">
        <f t="shared" si="37"/>
        <v>1426.4</v>
      </c>
      <c r="F120" s="401">
        <f t="shared" si="38"/>
        <v>1337.25</v>
      </c>
      <c r="G120" s="401">
        <f t="shared" si="39"/>
        <v>1248.0999999999999</v>
      </c>
      <c r="H120" s="401">
        <f t="shared" si="40"/>
        <v>1158.95</v>
      </c>
      <c r="I120" s="402">
        <f t="shared" si="41"/>
        <v>1069.8</v>
      </c>
      <c r="J120" s="348">
        <v>1</v>
      </c>
      <c r="K120" s="403"/>
      <c r="L120" s="102"/>
      <c r="M120" s="4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</row>
    <row r="121" spans="2:247" s="60" customFormat="1" ht="93" customHeight="1" thickBot="1" x14ac:dyDescent="0.25">
      <c r="B121" s="158"/>
      <c r="C121" s="220" t="s">
        <v>636</v>
      </c>
      <c r="D121" s="400">
        <v>1783</v>
      </c>
      <c r="E121" s="401">
        <f t="shared" ref="E121" si="42">D121*0.8</f>
        <v>1426.4</v>
      </c>
      <c r="F121" s="401">
        <f t="shared" ref="F121" si="43">D121*0.75</f>
        <v>1337.25</v>
      </c>
      <c r="G121" s="401">
        <f t="shared" ref="G121" si="44">D121*0.7</f>
        <v>1248.0999999999999</v>
      </c>
      <c r="H121" s="401">
        <f t="shared" ref="H121" si="45">D121*0.65</f>
        <v>1158.95</v>
      </c>
      <c r="I121" s="402">
        <f t="shared" ref="I121" si="46">D121*0.6</f>
        <v>1069.8</v>
      </c>
      <c r="J121" s="348">
        <v>1</v>
      </c>
      <c r="K121" s="403"/>
      <c r="L121" s="102"/>
      <c r="M121" s="4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</row>
    <row r="122" spans="2:247" s="60" customFormat="1" ht="93" customHeight="1" thickBot="1" x14ac:dyDescent="0.25">
      <c r="B122" s="158"/>
      <c r="C122" s="220" t="s">
        <v>637</v>
      </c>
      <c r="D122" s="400">
        <v>1783</v>
      </c>
      <c r="E122" s="401">
        <f t="shared" si="37"/>
        <v>1426.4</v>
      </c>
      <c r="F122" s="401">
        <f t="shared" si="38"/>
        <v>1337.25</v>
      </c>
      <c r="G122" s="401">
        <f t="shared" si="39"/>
        <v>1248.0999999999999</v>
      </c>
      <c r="H122" s="401">
        <f t="shared" si="40"/>
        <v>1158.95</v>
      </c>
      <c r="I122" s="402">
        <f t="shared" si="41"/>
        <v>1069.8</v>
      </c>
      <c r="J122" s="348">
        <v>1</v>
      </c>
      <c r="K122" s="403"/>
      <c r="L122" s="102"/>
      <c r="M122" s="4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</row>
    <row r="123" spans="2:247" s="60" customFormat="1" ht="93" customHeight="1" thickBot="1" x14ac:dyDescent="0.25">
      <c r="B123" s="158"/>
      <c r="C123" s="220" t="s">
        <v>442</v>
      </c>
      <c r="D123" s="400">
        <v>106</v>
      </c>
      <c r="E123" s="401">
        <f t="shared" si="27"/>
        <v>84.800000000000011</v>
      </c>
      <c r="F123" s="401">
        <f t="shared" si="28"/>
        <v>79.5</v>
      </c>
      <c r="G123" s="401">
        <f t="shared" si="29"/>
        <v>74.199999999999989</v>
      </c>
      <c r="H123" s="401">
        <f t="shared" si="30"/>
        <v>68.900000000000006</v>
      </c>
      <c r="I123" s="402">
        <f t="shared" si="31"/>
        <v>63.599999999999994</v>
      </c>
      <c r="J123" s="348">
        <v>50</v>
      </c>
      <c r="K123" s="403"/>
      <c r="L123" s="102"/>
      <c r="M123" s="4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</row>
    <row r="124" spans="2:247" s="60" customFormat="1" ht="93" customHeight="1" thickBot="1" x14ac:dyDescent="0.25">
      <c r="B124" s="158"/>
      <c r="C124" s="220" t="s">
        <v>625</v>
      </c>
      <c r="D124" s="400">
        <v>106</v>
      </c>
      <c r="E124" s="401">
        <f t="shared" ref="E124:E127" si="47">D124*0.8</f>
        <v>84.800000000000011</v>
      </c>
      <c r="F124" s="401">
        <f t="shared" ref="F124:F127" si="48">D124*0.75</f>
        <v>79.5</v>
      </c>
      <c r="G124" s="401">
        <f t="shared" ref="G124:G127" si="49">D124*0.7</f>
        <v>74.199999999999989</v>
      </c>
      <c r="H124" s="401">
        <f t="shared" ref="H124:H127" si="50">D124*0.65</f>
        <v>68.900000000000006</v>
      </c>
      <c r="I124" s="402">
        <f t="shared" ref="I124:I127" si="51">D124*0.6</f>
        <v>63.599999999999994</v>
      </c>
      <c r="J124" s="348">
        <v>50</v>
      </c>
      <c r="K124" s="403"/>
      <c r="L124" s="102"/>
      <c r="M124" s="4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</row>
    <row r="125" spans="2:247" s="60" customFormat="1" ht="93" customHeight="1" thickBot="1" x14ac:dyDescent="0.25">
      <c r="B125" s="158"/>
      <c r="C125" s="220" t="s">
        <v>443</v>
      </c>
      <c r="D125" s="400">
        <v>106</v>
      </c>
      <c r="E125" s="401">
        <f t="shared" si="47"/>
        <v>84.800000000000011</v>
      </c>
      <c r="F125" s="401">
        <f t="shared" si="48"/>
        <v>79.5</v>
      </c>
      <c r="G125" s="401">
        <f t="shared" si="49"/>
        <v>74.199999999999989</v>
      </c>
      <c r="H125" s="401">
        <f t="shared" si="50"/>
        <v>68.900000000000006</v>
      </c>
      <c r="I125" s="402">
        <f t="shared" si="51"/>
        <v>63.599999999999994</v>
      </c>
      <c r="J125" s="348">
        <v>50</v>
      </c>
      <c r="K125" s="403"/>
      <c r="L125" s="102"/>
      <c r="M125" s="4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</row>
    <row r="126" spans="2:247" s="60" customFormat="1" ht="93" customHeight="1" thickBot="1" x14ac:dyDescent="0.25">
      <c r="B126" s="158"/>
      <c r="C126" s="220" t="s">
        <v>626</v>
      </c>
      <c r="D126" s="400">
        <v>106</v>
      </c>
      <c r="E126" s="401">
        <f t="shared" si="47"/>
        <v>84.800000000000011</v>
      </c>
      <c r="F126" s="401">
        <f t="shared" si="48"/>
        <v>79.5</v>
      </c>
      <c r="G126" s="401">
        <f t="shared" si="49"/>
        <v>74.199999999999989</v>
      </c>
      <c r="H126" s="401">
        <f t="shared" si="50"/>
        <v>68.900000000000006</v>
      </c>
      <c r="I126" s="402">
        <f t="shared" si="51"/>
        <v>63.599999999999994</v>
      </c>
      <c r="J126" s="348">
        <v>50</v>
      </c>
      <c r="K126" s="148"/>
      <c r="L126" s="102"/>
      <c r="M126" s="4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</row>
    <row r="127" spans="2:247" s="60" customFormat="1" ht="93" customHeight="1" thickBot="1" x14ac:dyDescent="0.25">
      <c r="B127" s="407"/>
      <c r="C127" s="220" t="s">
        <v>627</v>
      </c>
      <c r="D127" s="400">
        <v>106</v>
      </c>
      <c r="E127" s="401">
        <f t="shared" si="47"/>
        <v>84.800000000000011</v>
      </c>
      <c r="F127" s="401">
        <f t="shared" si="48"/>
        <v>79.5</v>
      </c>
      <c r="G127" s="401">
        <f t="shared" si="49"/>
        <v>74.199999999999989</v>
      </c>
      <c r="H127" s="401">
        <f t="shared" si="50"/>
        <v>68.900000000000006</v>
      </c>
      <c r="I127" s="402">
        <f t="shared" si="51"/>
        <v>63.599999999999994</v>
      </c>
      <c r="J127" s="348">
        <v>50</v>
      </c>
      <c r="K127" s="403"/>
      <c r="L127" s="102"/>
      <c r="M127" s="4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</row>
    <row r="128" spans="2:247" s="78" customFormat="1" ht="25.5" customHeight="1" thickBot="1" x14ac:dyDescent="0.3">
      <c r="B128" s="504" t="s">
        <v>444</v>
      </c>
      <c r="C128" s="502"/>
      <c r="D128" s="502"/>
      <c r="E128" s="502"/>
      <c r="F128" s="502"/>
      <c r="G128" s="502"/>
      <c r="H128" s="502"/>
      <c r="I128" s="502"/>
      <c r="J128" s="502"/>
      <c r="K128" s="503"/>
      <c r="L128" s="146"/>
      <c r="M128" s="75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  <c r="AD128" s="77"/>
      <c r="AE128" s="77"/>
      <c r="AF128" s="77"/>
      <c r="AG128" s="77"/>
      <c r="AH128" s="77"/>
      <c r="AI128" s="77"/>
      <c r="AJ128" s="77"/>
      <c r="AK128" s="77"/>
      <c r="AL128" s="77"/>
      <c r="AM128" s="77"/>
      <c r="AN128" s="77"/>
      <c r="AO128" s="77"/>
      <c r="AP128" s="77"/>
      <c r="AQ128" s="77"/>
      <c r="AR128" s="77"/>
      <c r="AS128" s="77"/>
      <c r="AT128" s="77"/>
      <c r="AU128" s="77"/>
      <c r="AV128" s="77"/>
      <c r="AW128" s="77"/>
      <c r="AX128" s="77"/>
      <c r="AY128" s="77"/>
      <c r="AZ128" s="77"/>
      <c r="BA128" s="77"/>
      <c r="BB128" s="77"/>
      <c r="BC128" s="77"/>
      <c r="BD128" s="77"/>
      <c r="BE128" s="77"/>
      <c r="BF128" s="77"/>
      <c r="BG128" s="77"/>
      <c r="BH128" s="77"/>
      <c r="BI128" s="77"/>
      <c r="BJ128" s="77"/>
      <c r="BK128" s="77"/>
      <c r="BL128" s="77"/>
      <c r="BM128" s="77"/>
      <c r="BN128" s="77"/>
      <c r="BO128" s="77"/>
      <c r="BP128" s="77"/>
      <c r="BQ128" s="77"/>
      <c r="BR128" s="77"/>
      <c r="BS128" s="77"/>
      <c r="BT128" s="77"/>
      <c r="BU128" s="77"/>
      <c r="BV128" s="77"/>
      <c r="BW128" s="77"/>
      <c r="BX128" s="77"/>
      <c r="BY128" s="77"/>
      <c r="BZ128" s="77"/>
      <c r="CA128" s="77"/>
      <c r="CB128" s="77"/>
      <c r="CC128" s="77"/>
      <c r="CD128" s="77"/>
      <c r="CE128" s="77"/>
      <c r="CF128" s="77"/>
      <c r="CG128" s="77"/>
      <c r="CH128" s="77"/>
      <c r="CI128" s="77"/>
      <c r="CJ128" s="77"/>
      <c r="CK128" s="77"/>
      <c r="CL128" s="77"/>
      <c r="CM128" s="77"/>
      <c r="CN128" s="77"/>
      <c r="CO128" s="77"/>
      <c r="CP128" s="77"/>
      <c r="CQ128" s="77"/>
      <c r="CR128" s="77"/>
      <c r="CS128" s="77"/>
      <c r="CT128" s="77"/>
      <c r="CU128" s="77"/>
      <c r="CV128" s="77"/>
      <c r="CW128" s="77"/>
      <c r="CX128" s="77"/>
      <c r="CY128" s="77"/>
      <c r="CZ128" s="77"/>
      <c r="DA128" s="77"/>
      <c r="DB128" s="77"/>
      <c r="DC128" s="77"/>
      <c r="DD128" s="77"/>
      <c r="DE128" s="77"/>
      <c r="DF128" s="77"/>
      <c r="DG128" s="77"/>
      <c r="DH128" s="77"/>
      <c r="DI128" s="77"/>
      <c r="DJ128" s="77"/>
      <c r="DK128" s="77"/>
      <c r="DL128" s="77"/>
      <c r="DM128" s="77"/>
      <c r="DN128" s="77"/>
      <c r="DO128" s="77"/>
      <c r="DP128" s="77"/>
      <c r="DQ128" s="77"/>
      <c r="DR128" s="77"/>
      <c r="DS128" s="77"/>
      <c r="DT128" s="77"/>
      <c r="DU128" s="77"/>
      <c r="DV128" s="77"/>
      <c r="DW128" s="77"/>
      <c r="DX128" s="77"/>
      <c r="DY128" s="77"/>
      <c r="DZ128" s="77"/>
      <c r="EA128" s="77"/>
      <c r="EB128" s="77"/>
      <c r="EC128" s="77"/>
      <c r="ED128" s="77"/>
      <c r="EE128" s="77"/>
      <c r="EF128" s="77"/>
      <c r="EG128" s="77"/>
      <c r="EH128" s="77"/>
      <c r="EI128" s="77"/>
      <c r="EJ128" s="77"/>
      <c r="EK128" s="77"/>
      <c r="EL128" s="77"/>
      <c r="EM128" s="77"/>
      <c r="EN128" s="77"/>
      <c r="EO128" s="77"/>
      <c r="EP128" s="77"/>
      <c r="EQ128" s="77"/>
      <c r="ER128" s="77"/>
      <c r="ES128" s="77"/>
      <c r="ET128" s="77"/>
      <c r="EU128" s="77"/>
      <c r="EV128" s="77"/>
      <c r="EW128" s="77"/>
      <c r="EX128" s="77"/>
      <c r="EY128" s="77"/>
      <c r="EZ128" s="77"/>
      <c r="FA128" s="77"/>
      <c r="FB128" s="77"/>
      <c r="FC128" s="77"/>
      <c r="FD128" s="77"/>
      <c r="FE128" s="77"/>
      <c r="FF128" s="77"/>
      <c r="FG128" s="77"/>
      <c r="FH128" s="77"/>
      <c r="FI128" s="77"/>
      <c r="FJ128" s="77"/>
      <c r="FK128" s="77"/>
      <c r="FL128" s="77"/>
      <c r="FM128" s="77"/>
      <c r="FN128" s="77"/>
      <c r="FO128" s="77"/>
      <c r="FP128" s="77"/>
      <c r="FQ128" s="77"/>
      <c r="FR128" s="77"/>
      <c r="FS128" s="77"/>
      <c r="FT128" s="77"/>
      <c r="FU128" s="77"/>
      <c r="FV128" s="77"/>
      <c r="FW128" s="77"/>
      <c r="FX128" s="77"/>
      <c r="FY128" s="77"/>
      <c r="FZ128" s="77"/>
      <c r="GA128" s="77"/>
      <c r="GB128" s="77"/>
      <c r="GC128" s="77"/>
      <c r="GD128" s="77"/>
      <c r="GE128" s="77"/>
      <c r="GF128" s="77"/>
      <c r="GG128" s="77"/>
      <c r="GH128" s="77"/>
      <c r="GI128" s="77"/>
      <c r="GJ128" s="77"/>
      <c r="GK128" s="77"/>
      <c r="GL128" s="77"/>
      <c r="GM128" s="77"/>
      <c r="GN128" s="77"/>
      <c r="GO128" s="77"/>
      <c r="GP128" s="77"/>
      <c r="GQ128" s="77"/>
      <c r="GR128" s="77"/>
      <c r="GS128" s="77"/>
      <c r="GT128" s="77"/>
      <c r="GU128" s="77"/>
      <c r="GV128" s="77"/>
      <c r="GW128" s="77"/>
      <c r="GX128" s="77"/>
      <c r="GY128" s="77"/>
      <c r="GZ128" s="77"/>
      <c r="HA128" s="77"/>
      <c r="HB128" s="77"/>
      <c r="HC128" s="77"/>
      <c r="HD128" s="77"/>
      <c r="HE128" s="77"/>
      <c r="HF128" s="77"/>
      <c r="HG128" s="77"/>
      <c r="HH128" s="77"/>
      <c r="HI128" s="77"/>
      <c r="HJ128" s="77"/>
      <c r="HK128" s="77"/>
      <c r="HL128" s="77"/>
      <c r="HM128" s="77"/>
      <c r="HN128" s="77"/>
      <c r="HO128" s="77"/>
      <c r="HP128" s="77"/>
      <c r="HQ128" s="77"/>
      <c r="HR128" s="77"/>
      <c r="HS128" s="77"/>
      <c r="HT128" s="77"/>
      <c r="HU128" s="77"/>
      <c r="HV128" s="77"/>
      <c r="HW128" s="77"/>
      <c r="HX128" s="77"/>
      <c r="HY128" s="77"/>
      <c r="HZ128" s="77"/>
      <c r="IA128" s="77"/>
      <c r="IB128" s="77"/>
      <c r="IC128" s="77"/>
      <c r="ID128" s="77"/>
      <c r="IE128" s="77"/>
      <c r="IF128" s="77"/>
      <c r="IG128" s="77"/>
      <c r="IH128" s="77"/>
      <c r="II128" s="77"/>
      <c r="IJ128" s="77"/>
      <c r="IK128" s="77"/>
      <c r="IL128" s="77"/>
      <c r="IM128" s="77"/>
    </row>
    <row r="129" spans="2:247" s="60" customFormat="1" ht="93" customHeight="1" thickBot="1" x14ac:dyDescent="0.25">
      <c r="B129" s="158"/>
      <c r="C129" s="121" t="s">
        <v>445</v>
      </c>
      <c r="D129" s="38">
        <v>340</v>
      </c>
      <c r="E129" s="39">
        <f>D129*0.8</f>
        <v>272</v>
      </c>
      <c r="F129" s="39">
        <f>D129*0.75</f>
        <v>255</v>
      </c>
      <c r="G129" s="39">
        <f>D129*0.7</f>
        <v>237.99999999999997</v>
      </c>
      <c r="H129" s="39">
        <f>D129*0.65</f>
        <v>221</v>
      </c>
      <c r="I129" s="40">
        <f>D129*0.6</f>
        <v>204</v>
      </c>
      <c r="J129" s="157">
        <v>20</v>
      </c>
      <c r="K129" s="148"/>
      <c r="L129" s="102"/>
      <c r="M129" s="4">
        <f t="shared" ref="M129" si="52">D129+D129*18%</f>
        <v>401.2</v>
      </c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</row>
    <row r="130" spans="2:247" s="60" customFormat="1" ht="93" customHeight="1" thickBot="1" x14ac:dyDescent="0.25">
      <c r="B130" s="158"/>
      <c r="C130" s="121" t="s">
        <v>628</v>
      </c>
      <c r="D130" s="38">
        <v>221</v>
      </c>
      <c r="E130" s="39">
        <f>D130*0.8</f>
        <v>176.8</v>
      </c>
      <c r="F130" s="39">
        <f>D130*0.75</f>
        <v>165.75</v>
      </c>
      <c r="G130" s="39">
        <f>D130*0.7</f>
        <v>154.69999999999999</v>
      </c>
      <c r="H130" s="39">
        <f>D130*0.65</f>
        <v>143.65</v>
      </c>
      <c r="I130" s="40">
        <f>D130*0.6</f>
        <v>132.6</v>
      </c>
      <c r="J130" s="157">
        <v>20</v>
      </c>
      <c r="K130" s="148"/>
      <c r="L130" s="102"/>
      <c r="M130" s="4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</row>
    <row r="131" spans="2:247" s="60" customFormat="1" ht="93" customHeight="1" thickBot="1" x14ac:dyDescent="0.25">
      <c r="B131" s="158"/>
      <c r="C131" s="121" t="s">
        <v>446</v>
      </c>
      <c r="D131" s="38">
        <v>340</v>
      </c>
      <c r="E131" s="39">
        <f t="shared" ref="E131:E141" si="53">D131*0.8</f>
        <v>272</v>
      </c>
      <c r="F131" s="39">
        <f t="shared" ref="F131:F141" si="54">D131*0.75</f>
        <v>255</v>
      </c>
      <c r="G131" s="39">
        <f t="shared" ref="G131:G141" si="55">D131*0.7</f>
        <v>237.99999999999997</v>
      </c>
      <c r="H131" s="39">
        <f t="shared" ref="H131:H141" si="56">D131*0.65</f>
        <v>221</v>
      </c>
      <c r="I131" s="40">
        <f t="shared" ref="I131:I141" si="57">D131*0.6</f>
        <v>204</v>
      </c>
      <c r="J131" s="157">
        <v>20</v>
      </c>
      <c r="K131" s="148"/>
      <c r="L131" s="102"/>
      <c r="M131" s="4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</row>
    <row r="132" spans="2:247" s="60" customFormat="1" ht="93" customHeight="1" thickBot="1" x14ac:dyDescent="0.25">
      <c r="B132" s="158"/>
      <c r="C132" s="121" t="s">
        <v>447</v>
      </c>
      <c r="D132" s="38">
        <v>340</v>
      </c>
      <c r="E132" s="39">
        <f t="shared" si="53"/>
        <v>272</v>
      </c>
      <c r="F132" s="39">
        <f t="shared" si="54"/>
        <v>255</v>
      </c>
      <c r="G132" s="39">
        <f t="shared" si="55"/>
        <v>237.99999999999997</v>
      </c>
      <c r="H132" s="39">
        <f t="shared" si="56"/>
        <v>221</v>
      </c>
      <c r="I132" s="40">
        <f t="shared" si="57"/>
        <v>204</v>
      </c>
      <c r="J132" s="157">
        <v>10</v>
      </c>
      <c r="K132" s="148"/>
      <c r="L132" s="102"/>
      <c r="M132" s="4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</row>
    <row r="133" spans="2:247" s="60" customFormat="1" ht="93" customHeight="1" thickBot="1" x14ac:dyDescent="0.25">
      <c r="B133" s="158"/>
      <c r="C133" s="121" t="s">
        <v>448</v>
      </c>
      <c r="D133" s="38">
        <v>349</v>
      </c>
      <c r="E133" s="39">
        <f t="shared" si="53"/>
        <v>279.2</v>
      </c>
      <c r="F133" s="39">
        <f t="shared" si="54"/>
        <v>261.75</v>
      </c>
      <c r="G133" s="39">
        <f t="shared" si="55"/>
        <v>244.29999999999998</v>
      </c>
      <c r="H133" s="39">
        <f t="shared" si="56"/>
        <v>226.85</v>
      </c>
      <c r="I133" s="40">
        <f t="shared" si="57"/>
        <v>209.4</v>
      </c>
      <c r="J133" s="157">
        <v>10</v>
      </c>
      <c r="K133" s="148"/>
      <c r="L133" s="102"/>
      <c r="M133" s="4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</row>
    <row r="134" spans="2:247" s="60" customFormat="1" ht="93" customHeight="1" thickBot="1" x14ac:dyDescent="0.25">
      <c r="B134" s="158"/>
      <c r="C134" s="121" t="s">
        <v>449</v>
      </c>
      <c r="D134" s="38">
        <v>470</v>
      </c>
      <c r="E134" s="39">
        <f t="shared" si="53"/>
        <v>376</v>
      </c>
      <c r="F134" s="39">
        <f t="shared" si="54"/>
        <v>352.5</v>
      </c>
      <c r="G134" s="39">
        <f t="shared" si="55"/>
        <v>329</v>
      </c>
      <c r="H134" s="39">
        <f t="shared" si="56"/>
        <v>305.5</v>
      </c>
      <c r="I134" s="40">
        <f t="shared" si="57"/>
        <v>282</v>
      </c>
      <c r="J134" s="157">
        <v>4</v>
      </c>
      <c r="K134" s="148"/>
      <c r="L134" s="102"/>
      <c r="M134" s="4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</row>
    <row r="135" spans="2:247" s="60" customFormat="1" ht="93" customHeight="1" thickBot="1" x14ac:dyDescent="0.25">
      <c r="B135" s="158"/>
      <c r="C135" s="121" t="s">
        <v>450</v>
      </c>
      <c r="D135" s="38">
        <v>652</v>
      </c>
      <c r="E135" s="39">
        <f t="shared" si="53"/>
        <v>521.6</v>
      </c>
      <c r="F135" s="39">
        <f t="shared" si="54"/>
        <v>489</v>
      </c>
      <c r="G135" s="39">
        <f t="shared" si="55"/>
        <v>456.4</v>
      </c>
      <c r="H135" s="39">
        <f t="shared" si="56"/>
        <v>423.8</v>
      </c>
      <c r="I135" s="40">
        <f t="shared" si="57"/>
        <v>391.2</v>
      </c>
      <c r="J135" s="157">
        <v>10</v>
      </c>
      <c r="K135" s="148"/>
      <c r="L135" s="102"/>
      <c r="M135" s="4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</row>
    <row r="136" spans="2:247" s="60" customFormat="1" ht="93" customHeight="1" thickBot="1" x14ac:dyDescent="0.25">
      <c r="B136" s="158"/>
      <c r="C136" s="121" t="s">
        <v>451</v>
      </c>
      <c r="D136" s="38">
        <v>205</v>
      </c>
      <c r="E136" s="39">
        <f t="shared" si="53"/>
        <v>164</v>
      </c>
      <c r="F136" s="39">
        <f t="shared" si="54"/>
        <v>153.75</v>
      </c>
      <c r="G136" s="39">
        <f t="shared" si="55"/>
        <v>143.5</v>
      </c>
      <c r="H136" s="39">
        <f t="shared" si="56"/>
        <v>133.25</v>
      </c>
      <c r="I136" s="40">
        <f t="shared" si="57"/>
        <v>123</v>
      </c>
      <c r="J136" s="157">
        <v>26</v>
      </c>
      <c r="K136" s="148"/>
      <c r="L136" s="102"/>
      <c r="M136" s="4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</row>
    <row r="137" spans="2:247" s="60" customFormat="1" ht="93" customHeight="1" thickBot="1" x14ac:dyDescent="0.25">
      <c r="B137" s="158"/>
      <c r="C137" s="121" t="s">
        <v>452</v>
      </c>
      <c r="D137" s="38">
        <v>252</v>
      </c>
      <c r="E137" s="39">
        <f t="shared" si="53"/>
        <v>201.60000000000002</v>
      </c>
      <c r="F137" s="39">
        <f t="shared" si="54"/>
        <v>189</v>
      </c>
      <c r="G137" s="39">
        <f t="shared" si="55"/>
        <v>176.39999999999998</v>
      </c>
      <c r="H137" s="39">
        <f t="shared" si="56"/>
        <v>163.80000000000001</v>
      </c>
      <c r="I137" s="40">
        <f t="shared" si="57"/>
        <v>151.19999999999999</v>
      </c>
      <c r="J137" s="157">
        <v>50</v>
      </c>
      <c r="K137" s="148"/>
      <c r="L137" s="102"/>
      <c r="M137" s="4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</row>
    <row r="138" spans="2:247" s="60" customFormat="1" ht="93" customHeight="1" thickBot="1" x14ac:dyDescent="0.25">
      <c r="B138" s="158"/>
      <c r="C138" s="121" t="s">
        <v>453</v>
      </c>
      <c r="D138" s="38">
        <v>369</v>
      </c>
      <c r="E138" s="39">
        <f t="shared" si="53"/>
        <v>295.2</v>
      </c>
      <c r="F138" s="39">
        <f t="shared" si="54"/>
        <v>276.75</v>
      </c>
      <c r="G138" s="39">
        <f t="shared" si="55"/>
        <v>258.3</v>
      </c>
      <c r="H138" s="39">
        <f t="shared" si="56"/>
        <v>239.85</v>
      </c>
      <c r="I138" s="40">
        <f t="shared" si="57"/>
        <v>221.4</v>
      </c>
      <c r="J138" s="157">
        <v>18</v>
      </c>
      <c r="K138" s="148"/>
      <c r="L138" s="102"/>
      <c r="M138" s="4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</row>
    <row r="139" spans="2:247" s="60" customFormat="1" ht="93" customHeight="1" thickBot="1" x14ac:dyDescent="0.25">
      <c r="B139" s="158"/>
      <c r="C139" s="121" t="s">
        <v>454</v>
      </c>
      <c r="D139" s="38">
        <v>307</v>
      </c>
      <c r="E139" s="39">
        <f t="shared" si="53"/>
        <v>245.60000000000002</v>
      </c>
      <c r="F139" s="39">
        <f t="shared" si="54"/>
        <v>230.25</v>
      </c>
      <c r="G139" s="39">
        <f t="shared" si="55"/>
        <v>214.89999999999998</v>
      </c>
      <c r="H139" s="39">
        <f t="shared" si="56"/>
        <v>199.55</v>
      </c>
      <c r="I139" s="40">
        <f t="shared" si="57"/>
        <v>184.2</v>
      </c>
      <c r="J139" s="157">
        <v>6</v>
      </c>
      <c r="K139" s="148"/>
      <c r="L139" s="102"/>
      <c r="M139" s="4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</row>
    <row r="140" spans="2:247" s="60" customFormat="1" ht="93" customHeight="1" thickBot="1" x14ac:dyDescent="0.25">
      <c r="B140" s="158"/>
      <c r="C140" s="121" t="s">
        <v>455</v>
      </c>
      <c r="D140" s="38">
        <v>584</v>
      </c>
      <c r="E140" s="39">
        <f t="shared" si="53"/>
        <v>467.20000000000005</v>
      </c>
      <c r="F140" s="39">
        <f t="shared" si="54"/>
        <v>438</v>
      </c>
      <c r="G140" s="39">
        <f t="shared" si="55"/>
        <v>408.79999999999995</v>
      </c>
      <c r="H140" s="39">
        <f t="shared" si="56"/>
        <v>379.6</v>
      </c>
      <c r="I140" s="40">
        <f t="shared" si="57"/>
        <v>350.4</v>
      </c>
      <c r="J140" s="157"/>
      <c r="K140" s="148"/>
      <c r="L140" s="102"/>
      <c r="M140" s="4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</row>
    <row r="141" spans="2:247" s="60" customFormat="1" ht="93" customHeight="1" thickBot="1" x14ac:dyDescent="0.25">
      <c r="B141" s="158"/>
      <c r="C141" s="121" t="s">
        <v>638</v>
      </c>
      <c r="D141" s="38">
        <v>584</v>
      </c>
      <c r="E141" s="39">
        <f t="shared" si="53"/>
        <v>467.20000000000005</v>
      </c>
      <c r="F141" s="39">
        <f t="shared" si="54"/>
        <v>438</v>
      </c>
      <c r="G141" s="39">
        <f t="shared" si="55"/>
        <v>408.79999999999995</v>
      </c>
      <c r="H141" s="39">
        <f t="shared" si="56"/>
        <v>379.6</v>
      </c>
      <c r="I141" s="40">
        <f t="shared" si="57"/>
        <v>350.4</v>
      </c>
      <c r="J141" s="157">
        <v>10</v>
      </c>
      <c r="K141" s="148"/>
      <c r="L141" s="102"/>
      <c r="M141" s="4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</row>
    <row r="142" spans="2:247" s="78" customFormat="1" ht="25.5" customHeight="1" thickBot="1" x14ac:dyDescent="0.3">
      <c r="B142" s="504" t="s">
        <v>458</v>
      </c>
      <c r="C142" s="502"/>
      <c r="D142" s="502"/>
      <c r="E142" s="502"/>
      <c r="F142" s="502"/>
      <c r="G142" s="502"/>
      <c r="H142" s="502"/>
      <c r="I142" s="502"/>
      <c r="J142" s="502"/>
      <c r="K142" s="503"/>
      <c r="L142" s="146"/>
      <c r="M142" s="75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  <c r="AC142" s="77"/>
      <c r="AD142" s="77"/>
      <c r="AE142" s="77"/>
      <c r="AF142" s="77"/>
      <c r="AG142" s="77"/>
      <c r="AH142" s="77"/>
      <c r="AI142" s="77"/>
      <c r="AJ142" s="77"/>
      <c r="AK142" s="77"/>
      <c r="AL142" s="77"/>
      <c r="AM142" s="77"/>
      <c r="AN142" s="77"/>
      <c r="AO142" s="77"/>
      <c r="AP142" s="77"/>
      <c r="AQ142" s="77"/>
      <c r="AR142" s="77"/>
      <c r="AS142" s="77"/>
      <c r="AT142" s="77"/>
      <c r="AU142" s="77"/>
      <c r="AV142" s="77"/>
      <c r="AW142" s="77"/>
      <c r="AX142" s="77"/>
      <c r="AY142" s="77"/>
      <c r="AZ142" s="77"/>
      <c r="BA142" s="77"/>
      <c r="BB142" s="77"/>
      <c r="BC142" s="77"/>
      <c r="BD142" s="77"/>
      <c r="BE142" s="77"/>
      <c r="BF142" s="77"/>
      <c r="BG142" s="77"/>
      <c r="BH142" s="77"/>
      <c r="BI142" s="77"/>
      <c r="BJ142" s="77"/>
      <c r="BK142" s="77"/>
      <c r="BL142" s="77"/>
      <c r="BM142" s="77"/>
      <c r="BN142" s="77"/>
      <c r="BO142" s="77"/>
      <c r="BP142" s="77"/>
      <c r="BQ142" s="77"/>
      <c r="BR142" s="77"/>
      <c r="BS142" s="77"/>
      <c r="BT142" s="77"/>
      <c r="BU142" s="77"/>
      <c r="BV142" s="77"/>
      <c r="BW142" s="77"/>
      <c r="BX142" s="77"/>
      <c r="BY142" s="77"/>
      <c r="BZ142" s="77"/>
      <c r="CA142" s="77"/>
      <c r="CB142" s="77"/>
      <c r="CC142" s="77"/>
      <c r="CD142" s="77"/>
      <c r="CE142" s="77"/>
      <c r="CF142" s="77"/>
      <c r="CG142" s="77"/>
      <c r="CH142" s="77"/>
      <c r="CI142" s="77"/>
      <c r="CJ142" s="77"/>
      <c r="CK142" s="77"/>
      <c r="CL142" s="77"/>
      <c r="CM142" s="77"/>
      <c r="CN142" s="77"/>
      <c r="CO142" s="77"/>
      <c r="CP142" s="77"/>
      <c r="CQ142" s="77"/>
      <c r="CR142" s="77"/>
      <c r="CS142" s="77"/>
      <c r="CT142" s="77"/>
      <c r="CU142" s="77"/>
      <c r="CV142" s="77"/>
      <c r="CW142" s="77"/>
      <c r="CX142" s="77"/>
      <c r="CY142" s="77"/>
      <c r="CZ142" s="77"/>
      <c r="DA142" s="77"/>
      <c r="DB142" s="77"/>
      <c r="DC142" s="77"/>
      <c r="DD142" s="77"/>
      <c r="DE142" s="77"/>
      <c r="DF142" s="77"/>
      <c r="DG142" s="77"/>
      <c r="DH142" s="77"/>
      <c r="DI142" s="77"/>
      <c r="DJ142" s="77"/>
      <c r="DK142" s="77"/>
      <c r="DL142" s="77"/>
      <c r="DM142" s="77"/>
      <c r="DN142" s="77"/>
      <c r="DO142" s="77"/>
      <c r="DP142" s="77"/>
      <c r="DQ142" s="77"/>
      <c r="DR142" s="77"/>
      <c r="DS142" s="77"/>
      <c r="DT142" s="77"/>
      <c r="DU142" s="77"/>
      <c r="DV142" s="77"/>
      <c r="DW142" s="77"/>
      <c r="DX142" s="77"/>
      <c r="DY142" s="77"/>
      <c r="DZ142" s="77"/>
      <c r="EA142" s="77"/>
      <c r="EB142" s="77"/>
      <c r="EC142" s="77"/>
      <c r="ED142" s="77"/>
      <c r="EE142" s="77"/>
      <c r="EF142" s="77"/>
      <c r="EG142" s="77"/>
      <c r="EH142" s="77"/>
      <c r="EI142" s="77"/>
      <c r="EJ142" s="77"/>
      <c r="EK142" s="77"/>
      <c r="EL142" s="77"/>
      <c r="EM142" s="77"/>
      <c r="EN142" s="77"/>
      <c r="EO142" s="77"/>
      <c r="EP142" s="77"/>
      <c r="EQ142" s="77"/>
      <c r="ER142" s="77"/>
      <c r="ES142" s="77"/>
      <c r="ET142" s="77"/>
      <c r="EU142" s="77"/>
      <c r="EV142" s="77"/>
      <c r="EW142" s="77"/>
      <c r="EX142" s="77"/>
      <c r="EY142" s="77"/>
      <c r="EZ142" s="77"/>
      <c r="FA142" s="77"/>
      <c r="FB142" s="77"/>
      <c r="FC142" s="77"/>
      <c r="FD142" s="77"/>
      <c r="FE142" s="77"/>
      <c r="FF142" s="77"/>
      <c r="FG142" s="77"/>
      <c r="FH142" s="77"/>
      <c r="FI142" s="77"/>
      <c r="FJ142" s="77"/>
      <c r="FK142" s="77"/>
      <c r="FL142" s="77"/>
      <c r="FM142" s="77"/>
      <c r="FN142" s="77"/>
      <c r="FO142" s="77"/>
      <c r="FP142" s="77"/>
      <c r="FQ142" s="77"/>
      <c r="FR142" s="77"/>
      <c r="FS142" s="77"/>
      <c r="FT142" s="77"/>
      <c r="FU142" s="77"/>
      <c r="FV142" s="77"/>
      <c r="FW142" s="77"/>
      <c r="FX142" s="77"/>
      <c r="FY142" s="77"/>
      <c r="FZ142" s="77"/>
      <c r="GA142" s="77"/>
      <c r="GB142" s="77"/>
      <c r="GC142" s="77"/>
      <c r="GD142" s="77"/>
      <c r="GE142" s="77"/>
      <c r="GF142" s="77"/>
      <c r="GG142" s="77"/>
      <c r="GH142" s="77"/>
      <c r="GI142" s="77"/>
      <c r="GJ142" s="77"/>
      <c r="GK142" s="77"/>
      <c r="GL142" s="77"/>
      <c r="GM142" s="77"/>
      <c r="GN142" s="77"/>
      <c r="GO142" s="77"/>
      <c r="GP142" s="77"/>
      <c r="GQ142" s="77"/>
      <c r="GR142" s="77"/>
      <c r="GS142" s="77"/>
      <c r="GT142" s="77"/>
      <c r="GU142" s="77"/>
      <c r="GV142" s="77"/>
      <c r="GW142" s="77"/>
      <c r="GX142" s="77"/>
      <c r="GY142" s="77"/>
      <c r="GZ142" s="77"/>
      <c r="HA142" s="77"/>
      <c r="HB142" s="77"/>
      <c r="HC142" s="77"/>
      <c r="HD142" s="77"/>
      <c r="HE142" s="77"/>
      <c r="HF142" s="77"/>
      <c r="HG142" s="77"/>
      <c r="HH142" s="77"/>
      <c r="HI142" s="77"/>
      <c r="HJ142" s="77"/>
      <c r="HK142" s="77"/>
      <c r="HL142" s="77"/>
      <c r="HM142" s="77"/>
      <c r="HN142" s="77"/>
      <c r="HO142" s="77"/>
      <c r="HP142" s="77"/>
      <c r="HQ142" s="77"/>
      <c r="HR142" s="77"/>
      <c r="HS142" s="77"/>
      <c r="HT142" s="77"/>
      <c r="HU142" s="77"/>
      <c r="HV142" s="77"/>
      <c r="HW142" s="77"/>
      <c r="HX142" s="77"/>
      <c r="HY142" s="77"/>
      <c r="HZ142" s="77"/>
      <c r="IA142" s="77"/>
      <c r="IB142" s="77"/>
      <c r="IC142" s="77"/>
      <c r="ID142" s="77"/>
      <c r="IE142" s="77"/>
      <c r="IF142" s="77"/>
      <c r="IG142" s="77"/>
      <c r="IH142" s="77"/>
      <c r="II142" s="77"/>
      <c r="IJ142" s="77"/>
      <c r="IK142" s="77"/>
      <c r="IL142" s="77"/>
      <c r="IM142" s="77"/>
    </row>
    <row r="143" spans="2:247" s="60" customFormat="1" ht="93" customHeight="1" thickBot="1" x14ac:dyDescent="0.25">
      <c r="B143" s="158"/>
      <c r="C143" s="114" t="s">
        <v>459</v>
      </c>
      <c r="D143" s="38">
        <v>669</v>
      </c>
      <c r="E143" s="39">
        <f t="shared" ref="E143" si="58">D143*0.8</f>
        <v>535.20000000000005</v>
      </c>
      <c r="F143" s="39">
        <f t="shared" ref="F143" si="59">D143*0.75</f>
        <v>501.75</v>
      </c>
      <c r="G143" s="39">
        <f t="shared" ref="G143" si="60">D143*0.7</f>
        <v>468.29999999999995</v>
      </c>
      <c r="H143" s="39">
        <f t="shared" ref="H143" si="61">D143*0.65</f>
        <v>434.85</v>
      </c>
      <c r="I143" s="40">
        <f t="shared" ref="I143" si="62">D143*0.6</f>
        <v>401.4</v>
      </c>
      <c r="J143" s="157">
        <v>10</v>
      </c>
      <c r="K143" s="148"/>
      <c r="L143" s="102"/>
      <c r="M143" s="4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</row>
    <row r="144" spans="2:247" s="60" customFormat="1" ht="93" customHeight="1" thickBot="1" x14ac:dyDescent="0.25">
      <c r="B144" s="407"/>
      <c r="C144" s="114" t="s">
        <v>460</v>
      </c>
      <c r="D144" s="38">
        <v>594</v>
      </c>
      <c r="E144" s="39">
        <f t="shared" ref="E144:E149" si="63">D144*0.8</f>
        <v>475.20000000000005</v>
      </c>
      <c r="F144" s="39">
        <f t="shared" ref="F144:F149" si="64">D144*0.75</f>
        <v>445.5</v>
      </c>
      <c r="G144" s="39">
        <f t="shared" ref="G144:G149" si="65">D144*0.7</f>
        <v>415.79999999999995</v>
      </c>
      <c r="H144" s="39">
        <f t="shared" ref="H144:H149" si="66">D144*0.65</f>
        <v>386.1</v>
      </c>
      <c r="I144" s="40">
        <f t="shared" ref="I144:I149" si="67">D144*0.6</f>
        <v>356.4</v>
      </c>
      <c r="J144" s="157">
        <v>16</v>
      </c>
      <c r="K144" s="148"/>
      <c r="L144" s="102"/>
      <c r="M144" s="4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</row>
    <row r="145" spans="2:247" s="60" customFormat="1" ht="93" customHeight="1" thickBot="1" x14ac:dyDescent="0.25">
      <c r="B145" s="407"/>
      <c r="C145" s="114" t="s">
        <v>461</v>
      </c>
      <c r="D145" s="38">
        <v>320</v>
      </c>
      <c r="E145" s="39">
        <f t="shared" si="63"/>
        <v>256</v>
      </c>
      <c r="F145" s="39">
        <f t="shared" si="64"/>
        <v>240</v>
      </c>
      <c r="G145" s="39">
        <f t="shared" si="65"/>
        <v>224</v>
      </c>
      <c r="H145" s="39">
        <f t="shared" si="66"/>
        <v>208</v>
      </c>
      <c r="I145" s="40">
        <f t="shared" si="67"/>
        <v>192</v>
      </c>
      <c r="J145" s="157">
        <v>40</v>
      </c>
      <c r="K145" s="148"/>
      <c r="L145" s="102"/>
      <c r="M145" s="4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</row>
    <row r="146" spans="2:247" s="60" customFormat="1" ht="93" customHeight="1" thickBot="1" x14ac:dyDescent="0.25">
      <c r="B146" s="407"/>
      <c r="C146" s="114" t="s">
        <v>462</v>
      </c>
      <c r="D146" s="38">
        <v>237</v>
      </c>
      <c r="E146" s="39">
        <f t="shared" si="63"/>
        <v>189.60000000000002</v>
      </c>
      <c r="F146" s="39">
        <f t="shared" si="64"/>
        <v>177.75</v>
      </c>
      <c r="G146" s="39">
        <f t="shared" si="65"/>
        <v>165.89999999999998</v>
      </c>
      <c r="H146" s="39">
        <f t="shared" si="66"/>
        <v>154.05000000000001</v>
      </c>
      <c r="I146" s="40">
        <f t="shared" si="67"/>
        <v>142.19999999999999</v>
      </c>
      <c r="J146" s="157">
        <v>40</v>
      </c>
      <c r="K146" s="148"/>
      <c r="L146" s="102"/>
      <c r="M146" s="4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</row>
    <row r="147" spans="2:247" s="60" customFormat="1" ht="93" customHeight="1" thickBot="1" x14ac:dyDescent="0.25">
      <c r="B147" s="407"/>
      <c r="C147" s="114" t="s">
        <v>463</v>
      </c>
      <c r="D147" s="38">
        <v>461</v>
      </c>
      <c r="E147" s="39">
        <f t="shared" si="63"/>
        <v>368.8</v>
      </c>
      <c r="F147" s="39">
        <f t="shared" si="64"/>
        <v>345.75</v>
      </c>
      <c r="G147" s="39">
        <f t="shared" si="65"/>
        <v>322.7</v>
      </c>
      <c r="H147" s="39">
        <f t="shared" si="66"/>
        <v>299.65000000000003</v>
      </c>
      <c r="I147" s="40">
        <f t="shared" si="67"/>
        <v>276.59999999999997</v>
      </c>
      <c r="J147" s="157"/>
      <c r="K147" s="148"/>
      <c r="L147" s="102"/>
      <c r="M147" s="4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</row>
    <row r="148" spans="2:247" s="60" customFormat="1" ht="93" customHeight="1" thickBot="1" x14ac:dyDescent="0.25">
      <c r="B148" s="407"/>
      <c r="C148" s="114" t="s">
        <v>464</v>
      </c>
      <c r="D148" s="38">
        <v>590</v>
      </c>
      <c r="E148" s="39">
        <f t="shared" si="63"/>
        <v>472</v>
      </c>
      <c r="F148" s="39">
        <f t="shared" si="64"/>
        <v>442.5</v>
      </c>
      <c r="G148" s="39">
        <f t="shared" si="65"/>
        <v>413</v>
      </c>
      <c r="H148" s="39">
        <f t="shared" si="66"/>
        <v>383.5</v>
      </c>
      <c r="I148" s="40">
        <f t="shared" si="67"/>
        <v>354</v>
      </c>
      <c r="J148" s="157"/>
      <c r="K148" s="148"/>
      <c r="L148" s="102"/>
      <c r="M148" s="4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</row>
    <row r="149" spans="2:247" s="60" customFormat="1" ht="93" customHeight="1" thickBot="1" x14ac:dyDescent="0.25">
      <c r="B149" s="407"/>
      <c r="C149" s="114" t="s">
        <v>465</v>
      </c>
      <c r="D149" s="38">
        <v>733</v>
      </c>
      <c r="E149" s="39">
        <f t="shared" si="63"/>
        <v>586.4</v>
      </c>
      <c r="F149" s="39">
        <f t="shared" si="64"/>
        <v>549.75</v>
      </c>
      <c r="G149" s="39">
        <f t="shared" si="65"/>
        <v>513.1</v>
      </c>
      <c r="H149" s="39">
        <f t="shared" si="66"/>
        <v>476.45</v>
      </c>
      <c r="I149" s="40">
        <f t="shared" si="67"/>
        <v>439.8</v>
      </c>
      <c r="J149" s="157">
        <v>20</v>
      </c>
      <c r="K149" s="148"/>
      <c r="L149" s="102"/>
      <c r="M149" s="4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</row>
    <row r="150" spans="2:247" s="78" customFormat="1" ht="25.5" customHeight="1" thickBot="1" x14ac:dyDescent="0.3">
      <c r="B150" s="504" t="s">
        <v>34</v>
      </c>
      <c r="C150" s="502"/>
      <c r="D150" s="502"/>
      <c r="E150" s="502"/>
      <c r="F150" s="502"/>
      <c r="G150" s="502"/>
      <c r="H150" s="502"/>
      <c r="I150" s="502"/>
      <c r="J150" s="502"/>
      <c r="K150" s="503"/>
      <c r="L150" s="146"/>
      <c r="M150" s="75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  <c r="AC150" s="77"/>
      <c r="AD150" s="77"/>
      <c r="AE150" s="77"/>
      <c r="AF150" s="77"/>
      <c r="AG150" s="77"/>
      <c r="AH150" s="77"/>
      <c r="AI150" s="77"/>
      <c r="AJ150" s="77"/>
      <c r="AK150" s="77"/>
      <c r="AL150" s="77"/>
      <c r="AM150" s="77"/>
      <c r="AN150" s="77"/>
      <c r="AO150" s="77"/>
      <c r="AP150" s="77"/>
      <c r="AQ150" s="77"/>
      <c r="AR150" s="77"/>
      <c r="AS150" s="77"/>
      <c r="AT150" s="77"/>
      <c r="AU150" s="77"/>
      <c r="AV150" s="77"/>
      <c r="AW150" s="77"/>
      <c r="AX150" s="77"/>
      <c r="AY150" s="77"/>
      <c r="AZ150" s="77"/>
      <c r="BA150" s="77"/>
      <c r="BB150" s="77"/>
      <c r="BC150" s="77"/>
      <c r="BD150" s="77"/>
      <c r="BE150" s="77"/>
      <c r="BF150" s="77"/>
      <c r="BG150" s="77"/>
      <c r="BH150" s="77"/>
      <c r="BI150" s="77"/>
      <c r="BJ150" s="77"/>
      <c r="BK150" s="77"/>
      <c r="BL150" s="77"/>
      <c r="BM150" s="77"/>
      <c r="BN150" s="77"/>
      <c r="BO150" s="77"/>
      <c r="BP150" s="77"/>
      <c r="BQ150" s="77"/>
      <c r="BR150" s="77"/>
      <c r="BS150" s="77"/>
      <c r="BT150" s="77"/>
      <c r="BU150" s="77"/>
      <c r="BV150" s="77"/>
      <c r="BW150" s="77"/>
      <c r="BX150" s="77"/>
      <c r="BY150" s="77"/>
      <c r="BZ150" s="77"/>
      <c r="CA150" s="77"/>
      <c r="CB150" s="77"/>
      <c r="CC150" s="77"/>
      <c r="CD150" s="77"/>
      <c r="CE150" s="77"/>
      <c r="CF150" s="77"/>
      <c r="CG150" s="77"/>
      <c r="CH150" s="77"/>
      <c r="CI150" s="77"/>
      <c r="CJ150" s="77"/>
      <c r="CK150" s="77"/>
      <c r="CL150" s="77"/>
      <c r="CM150" s="77"/>
      <c r="CN150" s="77"/>
      <c r="CO150" s="77"/>
      <c r="CP150" s="77"/>
      <c r="CQ150" s="77"/>
      <c r="CR150" s="77"/>
      <c r="CS150" s="77"/>
      <c r="CT150" s="77"/>
      <c r="CU150" s="77"/>
      <c r="CV150" s="77"/>
      <c r="CW150" s="77"/>
      <c r="CX150" s="77"/>
      <c r="CY150" s="77"/>
      <c r="CZ150" s="77"/>
      <c r="DA150" s="77"/>
      <c r="DB150" s="77"/>
      <c r="DC150" s="77"/>
      <c r="DD150" s="77"/>
      <c r="DE150" s="77"/>
      <c r="DF150" s="77"/>
      <c r="DG150" s="77"/>
      <c r="DH150" s="77"/>
      <c r="DI150" s="77"/>
      <c r="DJ150" s="77"/>
      <c r="DK150" s="77"/>
      <c r="DL150" s="77"/>
      <c r="DM150" s="77"/>
      <c r="DN150" s="77"/>
      <c r="DO150" s="77"/>
      <c r="DP150" s="77"/>
      <c r="DQ150" s="77"/>
      <c r="DR150" s="77"/>
      <c r="DS150" s="77"/>
      <c r="DT150" s="77"/>
      <c r="DU150" s="77"/>
      <c r="DV150" s="77"/>
      <c r="DW150" s="77"/>
      <c r="DX150" s="77"/>
      <c r="DY150" s="77"/>
      <c r="DZ150" s="77"/>
      <c r="EA150" s="77"/>
      <c r="EB150" s="77"/>
      <c r="EC150" s="77"/>
      <c r="ED150" s="77"/>
      <c r="EE150" s="77"/>
      <c r="EF150" s="77"/>
      <c r="EG150" s="77"/>
      <c r="EH150" s="77"/>
      <c r="EI150" s="77"/>
      <c r="EJ150" s="77"/>
      <c r="EK150" s="77"/>
      <c r="EL150" s="77"/>
      <c r="EM150" s="77"/>
      <c r="EN150" s="77"/>
      <c r="EO150" s="77"/>
      <c r="EP150" s="77"/>
      <c r="EQ150" s="77"/>
      <c r="ER150" s="77"/>
      <c r="ES150" s="77"/>
      <c r="ET150" s="77"/>
      <c r="EU150" s="77"/>
      <c r="EV150" s="77"/>
      <c r="EW150" s="77"/>
      <c r="EX150" s="77"/>
      <c r="EY150" s="77"/>
      <c r="EZ150" s="77"/>
      <c r="FA150" s="77"/>
      <c r="FB150" s="77"/>
      <c r="FC150" s="77"/>
      <c r="FD150" s="77"/>
      <c r="FE150" s="77"/>
      <c r="FF150" s="77"/>
      <c r="FG150" s="77"/>
      <c r="FH150" s="77"/>
      <c r="FI150" s="77"/>
      <c r="FJ150" s="77"/>
      <c r="FK150" s="77"/>
      <c r="FL150" s="77"/>
      <c r="FM150" s="77"/>
      <c r="FN150" s="77"/>
      <c r="FO150" s="77"/>
      <c r="FP150" s="77"/>
      <c r="FQ150" s="77"/>
      <c r="FR150" s="77"/>
      <c r="FS150" s="77"/>
      <c r="FT150" s="77"/>
      <c r="FU150" s="77"/>
      <c r="FV150" s="77"/>
      <c r="FW150" s="77"/>
      <c r="FX150" s="77"/>
      <c r="FY150" s="77"/>
      <c r="FZ150" s="77"/>
      <c r="GA150" s="77"/>
      <c r="GB150" s="77"/>
      <c r="GC150" s="77"/>
      <c r="GD150" s="77"/>
      <c r="GE150" s="77"/>
      <c r="GF150" s="77"/>
      <c r="GG150" s="77"/>
      <c r="GH150" s="77"/>
      <c r="GI150" s="77"/>
      <c r="GJ150" s="77"/>
      <c r="GK150" s="77"/>
      <c r="GL150" s="77"/>
      <c r="GM150" s="77"/>
      <c r="GN150" s="77"/>
      <c r="GO150" s="77"/>
      <c r="GP150" s="77"/>
      <c r="GQ150" s="77"/>
      <c r="GR150" s="77"/>
      <c r="GS150" s="77"/>
      <c r="GT150" s="77"/>
      <c r="GU150" s="77"/>
      <c r="GV150" s="77"/>
      <c r="GW150" s="77"/>
      <c r="GX150" s="77"/>
      <c r="GY150" s="77"/>
      <c r="GZ150" s="77"/>
      <c r="HA150" s="77"/>
      <c r="HB150" s="77"/>
      <c r="HC150" s="77"/>
      <c r="HD150" s="77"/>
      <c r="HE150" s="77"/>
      <c r="HF150" s="77"/>
      <c r="HG150" s="77"/>
      <c r="HH150" s="77"/>
      <c r="HI150" s="77"/>
      <c r="HJ150" s="77"/>
      <c r="HK150" s="77"/>
      <c r="HL150" s="77"/>
      <c r="HM150" s="77"/>
      <c r="HN150" s="77"/>
      <c r="HO150" s="77"/>
      <c r="HP150" s="77"/>
      <c r="HQ150" s="77"/>
      <c r="HR150" s="77"/>
      <c r="HS150" s="77"/>
      <c r="HT150" s="77"/>
      <c r="HU150" s="77"/>
      <c r="HV150" s="77"/>
      <c r="HW150" s="77"/>
      <c r="HX150" s="77"/>
      <c r="HY150" s="77"/>
      <c r="HZ150" s="77"/>
      <c r="IA150" s="77"/>
      <c r="IB150" s="77"/>
      <c r="IC150" s="77"/>
      <c r="ID150" s="77"/>
      <c r="IE150" s="77"/>
      <c r="IF150" s="77"/>
      <c r="IG150" s="77"/>
      <c r="IH150" s="77"/>
      <c r="II150" s="77"/>
      <c r="IJ150" s="77"/>
      <c r="IK150" s="77"/>
      <c r="IL150" s="77"/>
      <c r="IM150" s="77"/>
    </row>
    <row r="151" spans="2:247" s="60" customFormat="1" ht="93" customHeight="1" thickBot="1" x14ac:dyDescent="0.25">
      <c r="B151" s="158"/>
      <c r="C151" s="118" t="s">
        <v>197</v>
      </c>
      <c r="D151" s="35">
        <v>382</v>
      </c>
      <c r="E151" s="36">
        <f>D151*0.8</f>
        <v>305.60000000000002</v>
      </c>
      <c r="F151" s="36">
        <f>D151*0.75</f>
        <v>286.5</v>
      </c>
      <c r="G151" s="36">
        <f>D151*0.7</f>
        <v>267.39999999999998</v>
      </c>
      <c r="H151" s="36">
        <f>D151*0.65</f>
        <v>248.3</v>
      </c>
      <c r="I151" s="37">
        <f>D151*0.6</f>
        <v>229.2</v>
      </c>
      <c r="J151" s="157">
        <v>16</v>
      </c>
      <c r="K151" s="148" t="s">
        <v>35</v>
      </c>
      <c r="L151" s="102"/>
      <c r="M151" s="4">
        <f t="shared" si="11"/>
        <v>450.76</v>
      </c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</row>
    <row r="152" spans="2:247" s="78" customFormat="1" ht="25.5" customHeight="1" thickBot="1" x14ac:dyDescent="0.3">
      <c r="B152" s="455" t="s">
        <v>456</v>
      </c>
      <c r="C152" s="456"/>
      <c r="D152" s="456"/>
      <c r="E152" s="456"/>
      <c r="F152" s="456"/>
      <c r="G152" s="456"/>
      <c r="H152" s="456"/>
      <c r="I152" s="456"/>
      <c r="J152" s="456"/>
      <c r="K152" s="457"/>
      <c r="L152" s="69"/>
      <c r="M152" s="75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  <c r="AC152" s="77"/>
      <c r="AD152" s="77"/>
      <c r="AE152" s="77"/>
      <c r="AF152" s="77"/>
      <c r="AG152" s="77"/>
      <c r="AH152" s="77"/>
      <c r="AI152" s="77"/>
      <c r="AJ152" s="77"/>
      <c r="AK152" s="77"/>
      <c r="AL152" s="77"/>
      <c r="AM152" s="77"/>
      <c r="AN152" s="77"/>
      <c r="AO152" s="77"/>
      <c r="AP152" s="77"/>
      <c r="AQ152" s="77"/>
      <c r="AR152" s="77"/>
      <c r="AS152" s="77"/>
      <c r="AT152" s="77"/>
      <c r="AU152" s="77"/>
      <c r="AV152" s="77"/>
      <c r="AW152" s="77"/>
      <c r="AX152" s="77"/>
      <c r="AY152" s="77"/>
      <c r="AZ152" s="77"/>
      <c r="BA152" s="77"/>
      <c r="BB152" s="77"/>
      <c r="BC152" s="77"/>
      <c r="BD152" s="77"/>
      <c r="BE152" s="77"/>
      <c r="BF152" s="77"/>
      <c r="BG152" s="77"/>
      <c r="BH152" s="77"/>
      <c r="BI152" s="77"/>
      <c r="BJ152" s="77"/>
      <c r="BK152" s="77"/>
      <c r="BL152" s="77"/>
      <c r="BM152" s="77"/>
      <c r="BN152" s="77"/>
      <c r="BO152" s="77"/>
      <c r="BP152" s="77"/>
      <c r="BQ152" s="77"/>
      <c r="BR152" s="77"/>
      <c r="BS152" s="77"/>
      <c r="BT152" s="77"/>
      <c r="BU152" s="77"/>
      <c r="BV152" s="77"/>
      <c r="BW152" s="77"/>
      <c r="BX152" s="77"/>
      <c r="BY152" s="77"/>
      <c r="BZ152" s="77"/>
      <c r="CA152" s="77"/>
      <c r="CB152" s="77"/>
      <c r="CC152" s="77"/>
      <c r="CD152" s="77"/>
      <c r="CE152" s="77"/>
      <c r="CF152" s="77"/>
      <c r="CG152" s="77"/>
      <c r="CH152" s="77"/>
      <c r="CI152" s="77"/>
      <c r="CJ152" s="77"/>
      <c r="CK152" s="77"/>
      <c r="CL152" s="77"/>
      <c r="CM152" s="77"/>
      <c r="CN152" s="77"/>
      <c r="CO152" s="77"/>
      <c r="CP152" s="77"/>
      <c r="CQ152" s="77"/>
      <c r="CR152" s="77"/>
      <c r="CS152" s="77"/>
      <c r="CT152" s="77"/>
      <c r="CU152" s="77"/>
      <c r="CV152" s="77"/>
      <c r="CW152" s="77"/>
      <c r="CX152" s="77"/>
      <c r="CY152" s="77"/>
      <c r="CZ152" s="77"/>
      <c r="DA152" s="77"/>
      <c r="DB152" s="77"/>
      <c r="DC152" s="77"/>
      <c r="DD152" s="77"/>
      <c r="DE152" s="77"/>
      <c r="DF152" s="77"/>
      <c r="DG152" s="77"/>
      <c r="DH152" s="77"/>
      <c r="DI152" s="77"/>
      <c r="DJ152" s="77"/>
      <c r="DK152" s="77"/>
      <c r="DL152" s="77"/>
      <c r="DM152" s="77"/>
      <c r="DN152" s="77"/>
      <c r="DO152" s="77"/>
      <c r="DP152" s="77"/>
      <c r="DQ152" s="77"/>
      <c r="DR152" s="77"/>
      <c r="DS152" s="77"/>
      <c r="DT152" s="77"/>
      <c r="DU152" s="77"/>
      <c r="DV152" s="77"/>
      <c r="DW152" s="77"/>
      <c r="DX152" s="77"/>
      <c r="DY152" s="77"/>
      <c r="DZ152" s="77"/>
      <c r="EA152" s="77"/>
      <c r="EB152" s="77"/>
      <c r="EC152" s="77"/>
      <c r="ED152" s="77"/>
      <c r="EE152" s="77"/>
      <c r="EF152" s="77"/>
      <c r="EG152" s="77"/>
      <c r="EH152" s="77"/>
      <c r="EI152" s="77"/>
      <c r="EJ152" s="77"/>
      <c r="EK152" s="77"/>
      <c r="EL152" s="77"/>
      <c r="EM152" s="77"/>
      <c r="EN152" s="77"/>
      <c r="EO152" s="77"/>
      <c r="EP152" s="77"/>
      <c r="EQ152" s="77"/>
      <c r="ER152" s="77"/>
      <c r="ES152" s="77"/>
      <c r="ET152" s="77"/>
      <c r="EU152" s="77"/>
      <c r="EV152" s="77"/>
      <c r="EW152" s="77"/>
      <c r="EX152" s="77"/>
      <c r="EY152" s="77"/>
      <c r="EZ152" s="77"/>
      <c r="FA152" s="77"/>
      <c r="FB152" s="77"/>
      <c r="FC152" s="77"/>
      <c r="FD152" s="77"/>
      <c r="FE152" s="77"/>
      <c r="FF152" s="77"/>
      <c r="FG152" s="77"/>
      <c r="FH152" s="77"/>
      <c r="FI152" s="77"/>
      <c r="FJ152" s="77"/>
      <c r="FK152" s="77"/>
      <c r="FL152" s="77"/>
      <c r="FM152" s="77"/>
      <c r="FN152" s="77"/>
      <c r="FO152" s="77"/>
      <c r="FP152" s="77"/>
      <c r="FQ152" s="77"/>
      <c r="FR152" s="77"/>
      <c r="FS152" s="77"/>
      <c r="FT152" s="77"/>
      <c r="FU152" s="77"/>
      <c r="FV152" s="77"/>
      <c r="FW152" s="77"/>
      <c r="FX152" s="77"/>
      <c r="FY152" s="77"/>
      <c r="FZ152" s="77"/>
      <c r="GA152" s="77"/>
      <c r="GB152" s="77"/>
      <c r="GC152" s="77"/>
      <c r="GD152" s="77"/>
      <c r="GE152" s="77"/>
      <c r="GF152" s="77"/>
      <c r="GG152" s="77"/>
      <c r="GH152" s="77"/>
      <c r="GI152" s="77"/>
      <c r="GJ152" s="77"/>
      <c r="GK152" s="77"/>
      <c r="GL152" s="77"/>
      <c r="GM152" s="77"/>
      <c r="GN152" s="77"/>
      <c r="GO152" s="77"/>
      <c r="GP152" s="77"/>
      <c r="GQ152" s="77"/>
      <c r="GR152" s="77"/>
      <c r="GS152" s="77"/>
      <c r="GT152" s="77"/>
      <c r="GU152" s="77"/>
      <c r="GV152" s="77"/>
      <c r="GW152" s="77"/>
      <c r="GX152" s="77"/>
      <c r="GY152" s="77"/>
      <c r="GZ152" s="77"/>
      <c r="HA152" s="77"/>
      <c r="HB152" s="77"/>
      <c r="HC152" s="77"/>
      <c r="HD152" s="77"/>
      <c r="HE152" s="77"/>
      <c r="HF152" s="77"/>
      <c r="HG152" s="77"/>
      <c r="HH152" s="77"/>
      <c r="HI152" s="77"/>
      <c r="HJ152" s="77"/>
      <c r="HK152" s="77"/>
      <c r="HL152" s="77"/>
      <c r="HM152" s="77"/>
      <c r="HN152" s="77"/>
      <c r="HO152" s="77"/>
      <c r="HP152" s="77"/>
      <c r="HQ152" s="77"/>
      <c r="HR152" s="77"/>
      <c r="HS152" s="77"/>
      <c r="HT152" s="77"/>
      <c r="HU152" s="77"/>
      <c r="HV152" s="77"/>
      <c r="HW152" s="77"/>
      <c r="HX152" s="77"/>
      <c r="HY152" s="77"/>
      <c r="HZ152" s="77"/>
      <c r="IA152" s="77"/>
      <c r="IB152" s="77"/>
      <c r="IC152" s="77"/>
      <c r="ID152" s="77"/>
      <c r="IE152" s="77"/>
      <c r="IF152" s="77"/>
      <c r="IG152" s="77"/>
      <c r="IH152" s="77"/>
      <c r="II152" s="77"/>
      <c r="IJ152" s="77"/>
      <c r="IK152" s="77"/>
      <c r="IL152" s="77"/>
      <c r="IM152" s="77"/>
    </row>
    <row r="153" spans="2:247" s="60" customFormat="1" ht="46.5" customHeight="1" x14ac:dyDescent="0.2">
      <c r="B153" s="450"/>
      <c r="C153" s="79" t="s">
        <v>244</v>
      </c>
      <c r="D153" s="92">
        <v>668</v>
      </c>
      <c r="E153" s="81">
        <f>D153*0.8</f>
        <v>534.4</v>
      </c>
      <c r="F153" s="81">
        <f>D153*0.75</f>
        <v>501</v>
      </c>
      <c r="G153" s="81">
        <f>D153*0.7</f>
        <v>467.59999999999997</v>
      </c>
      <c r="H153" s="81">
        <f>D153*0.65</f>
        <v>434.2</v>
      </c>
      <c r="I153" s="82">
        <f>D153*0.6</f>
        <v>400.8</v>
      </c>
      <c r="J153" s="93">
        <v>14</v>
      </c>
      <c r="K153" s="104">
        <v>5.41</v>
      </c>
      <c r="L153" s="102"/>
      <c r="M153" s="4">
        <f t="shared" si="11"/>
        <v>788.24</v>
      </c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</row>
    <row r="154" spans="2:247" s="60" customFormat="1" ht="46.5" customHeight="1" thickBot="1" x14ac:dyDescent="0.25">
      <c r="B154" s="451"/>
      <c r="C154" s="87" t="s">
        <v>198</v>
      </c>
      <c r="D154" s="99">
        <v>469.5</v>
      </c>
      <c r="E154" s="89">
        <f>D154*0.8</f>
        <v>375.6</v>
      </c>
      <c r="F154" s="89">
        <f>D154*0.75</f>
        <v>352.125</v>
      </c>
      <c r="G154" s="89">
        <f>D154*0.7</f>
        <v>328.65</v>
      </c>
      <c r="H154" s="89">
        <f>D154*0.65</f>
        <v>305.17500000000001</v>
      </c>
      <c r="I154" s="90">
        <f>D154*0.6</f>
        <v>281.7</v>
      </c>
      <c r="J154" s="153">
        <v>30</v>
      </c>
      <c r="K154" s="101">
        <v>3</v>
      </c>
      <c r="L154" s="102"/>
      <c r="M154" s="4">
        <f t="shared" si="11"/>
        <v>554.01</v>
      </c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</row>
    <row r="155" spans="2:247" s="78" customFormat="1" ht="25.5" customHeight="1" thickBot="1" x14ac:dyDescent="0.3">
      <c r="B155" s="455" t="s">
        <v>486</v>
      </c>
      <c r="C155" s="456"/>
      <c r="D155" s="456"/>
      <c r="E155" s="456"/>
      <c r="F155" s="456"/>
      <c r="G155" s="456"/>
      <c r="H155" s="456"/>
      <c r="I155" s="456"/>
      <c r="J155" s="456"/>
      <c r="K155" s="457"/>
      <c r="L155" s="69"/>
      <c r="M155" s="75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  <c r="AC155" s="77"/>
      <c r="AD155" s="77"/>
      <c r="AE155" s="77"/>
      <c r="AF155" s="77"/>
      <c r="AG155" s="77"/>
      <c r="AH155" s="77"/>
      <c r="AI155" s="77"/>
      <c r="AJ155" s="77"/>
      <c r="AK155" s="77"/>
      <c r="AL155" s="77"/>
      <c r="AM155" s="77"/>
      <c r="AN155" s="77"/>
      <c r="AO155" s="77"/>
      <c r="AP155" s="77"/>
      <c r="AQ155" s="77"/>
      <c r="AR155" s="77"/>
      <c r="AS155" s="77"/>
      <c r="AT155" s="77"/>
      <c r="AU155" s="77"/>
      <c r="AV155" s="77"/>
      <c r="AW155" s="77"/>
      <c r="AX155" s="77"/>
      <c r="AY155" s="77"/>
      <c r="AZ155" s="77"/>
      <c r="BA155" s="77"/>
      <c r="BB155" s="77"/>
      <c r="BC155" s="77"/>
      <c r="BD155" s="77"/>
      <c r="BE155" s="77"/>
      <c r="BF155" s="77"/>
      <c r="BG155" s="77"/>
      <c r="BH155" s="77"/>
      <c r="BI155" s="77"/>
      <c r="BJ155" s="77"/>
      <c r="BK155" s="77"/>
      <c r="BL155" s="77"/>
      <c r="BM155" s="77"/>
      <c r="BN155" s="77"/>
      <c r="BO155" s="77"/>
      <c r="BP155" s="77"/>
      <c r="BQ155" s="77"/>
      <c r="BR155" s="77"/>
      <c r="BS155" s="77"/>
      <c r="BT155" s="77"/>
      <c r="BU155" s="77"/>
      <c r="BV155" s="77"/>
      <c r="BW155" s="77"/>
      <c r="BX155" s="77"/>
      <c r="BY155" s="77"/>
      <c r="BZ155" s="77"/>
      <c r="CA155" s="77"/>
      <c r="CB155" s="77"/>
      <c r="CC155" s="77"/>
      <c r="CD155" s="77"/>
      <c r="CE155" s="77"/>
      <c r="CF155" s="77"/>
      <c r="CG155" s="77"/>
      <c r="CH155" s="77"/>
      <c r="CI155" s="77"/>
      <c r="CJ155" s="77"/>
      <c r="CK155" s="77"/>
      <c r="CL155" s="77"/>
      <c r="CM155" s="77"/>
      <c r="CN155" s="77"/>
      <c r="CO155" s="77"/>
      <c r="CP155" s="77"/>
      <c r="CQ155" s="77"/>
      <c r="CR155" s="77"/>
      <c r="CS155" s="77"/>
      <c r="CT155" s="77"/>
      <c r="CU155" s="77"/>
      <c r="CV155" s="77"/>
      <c r="CW155" s="77"/>
      <c r="CX155" s="77"/>
      <c r="CY155" s="77"/>
      <c r="CZ155" s="77"/>
      <c r="DA155" s="77"/>
      <c r="DB155" s="77"/>
      <c r="DC155" s="77"/>
      <c r="DD155" s="77"/>
      <c r="DE155" s="77"/>
      <c r="DF155" s="77"/>
      <c r="DG155" s="77"/>
      <c r="DH155" s="77"/>
      <c r="DI155" s="77"/>
      <c r="DJ155" s="77"/>
      <c r="DK155" s="77"/>
      <c r="DL155" s="77"/>
      <c r="DM155" s="77"/>
      <c r="DN155" s="77"/>
      <c r="DO155" s="77"/>
      <c r="DP155" s="77"/>
      <c r="DQ155" s="77"/>
      <c r="DR155" s="77"/>
      <c r="DS155" s="77"/>
      <c r="DT155" s="77"/>
      <c r="DU155" s="77"/>
      <c r="DV155" s="77"/>
      <c r="DW155" s="77"/>
      <c r="DX155" s="77"/>
      <c r="DY155" s="77"/>
      <c r="DZ155" s="77"/>
      <c r="EA155" s="77"/>
      <c r="EB155" s="77"/>
      <c r="EC155" s="77"/>
      <c r="ED155" s="77"/>
      <c r="EE155" s="77"/>
      <c r="EF155" s="77"/>
      <c r="EG155" s="77"/>
      <c r="EH155" s="77"/>
      <c r="EI155" s="77"/>
      <c r="EJ155" s="77"/>
      <c r="EK155" s="77"/>
      <c r="EL155" s="77"/>
      <c r="EM155" s="77"/>
      <c r="EN155" s="77"/>
      <c r="EO155" s="77"/>
      <c r="EP155" s="77"/>
      <c r="EQ155" s="77"/>
      <c r="ER155" s="77"/>
      <c r="ES155" s="77"/>
      <c r="ET155" s="77"/>
      <c r="EU155" s="77"/>
      <c r="EV155" s="77"/>
      <c r="EW155" s="77"/>
      <c r="EX155" s="77"/>
      <c r="EY155" s="77"/>
      <c r="EZ155" s="77"/>
      <c r="FA155" s="77"/>
      <c r="FB155" s="77"/>
      <c r="FC155" s="77"/>
      <c r="FD155" s="77"/>
      <c r="FE155" s="77"/>
      <c r="FF155" s="77"/>
      <c r="FG155" s="77"/>
      <c r="FH155" s="77"/>
      <c r="FI155" s="77"/>
      <c r="FJ155" s="77"/>
      <c r="FK155" s="77"/>
      <c r="FL155" s="77"/>
      <c r="FM155" s="77"/>
      <c r="FN155" s="77"/>
      <c r="FO155" s="77"/>
      <c r="FP155" s="77"/>
      <c r="FQ155" s="77"/>
      <c r="FR155" s="77"/>
      <c r="FS155" s="77"/>
      <c r="FT155" s="77"/>
      <c r="FU155" s="77"/>
      <c r="FV155" s="77"/>
      <c r="FW155" s="77"/>
      <c r="FX155" s="77"/>
      <c r="FY155" s="77"/>
      <c r="FZ155" s="77"/>
      <c r="GA155" s="77"/>
      <c r="GB155" s="77"/>
      <c r="GC155" s="77"/>
      <c r="GD155" s="77"/>
      <c r="GE155" s="77"/>
      <c r="GF155" s="77"/>
      <c r="GG155" s="77"/>
      <c r="GH155" s="77"/>
      <c r="GI155" s="77"/>
      <c r="GJ155" s="77"/>
      <c r="GK155" s="77"/>
      <c r="GL155" s="77"/>
      <c r="GM155" s="77"/>
      <c r="GN155" s="77"/>
      <c r="GO155" s="77"/>
      <c r="GP155" s="77"/>
      <c r="GQ155" s="77"/>
      <c r="GR155" s="77"/>
      <c r="GS155" s="77"/>
      <c r="GT155" s="77"/>
      <c r="GU155" s="77"/>
      <c r="GV155" s="77"/>
      <c r="GW155" s="77"/>
      <c r="GX155" s="77"/>
      <c r="GY155" s="77"/>
      <c r="GZ155" s="77"/>
      <c r="HA155" s="77"/>
      <c r="HB155" s="77"/>
      <c r="HC155" s="77"/>
      <c r="HD155" s="77"/>
      <c r="HE155" s="77"/>
      <c r="HF155" s="77"/>
      <c r="HG155" s="77"/>
      <c r="HH155" s="77"/>
      <c r="HI155" s="77"/>
      <c r="HJ155" s="77"/>
      <c r="HK155" s="77"/>
      <c r="HL155" s="77"/>
      <c r="HM155" s="77"/>
      <c r="HN155" s="77"/>
      <c r="HO155" s="77"/>
      <c r="HP155" s="77"/>
      <c r="HQ155" s="77"/>
      <c r="HR155" s="77"/>
      <c r="HS155" s="77"/>
      <c r="HT155" s="77"/>
      <c r="HU155" s="77"/>
      <c r="HV155" s="77"/>
      <c r="HW155" s="77"/>
      <c r="HX155" s="77"/>
      <c r="HY155" s="77"/>
      <c r="HZ155" s="77"/>
      <c r="IA155" s="77"/>
      <c r="IB155" s="77"/>
      <c r="IC155" s="77"/>
      <c r="ID155" s="77"/>
      <c r="IE155" s="77"/>
      <c r="IF155" s="77"/>
      <c r="IG155" s="77"/>
      <c r="IH155" s="77"/>
      <c r="II155" s="77"/>
      <c r="IJ155" s="77"/>
      <c r="IK155" s="77"/>
      <c r="IL155" s="77"/>
      <c r="IM155" s="77"/>
    </row>
    <row r="156" spans="2:247" s="60" customFormat="1" ht="93" customHeight="1" thickBot="1" x14ac:dyDescent="0.25">
      <c r="B156" s="159"/>
      <c r="C156" s="160" t="s">
        <v>457</v>
      </c>
      <c r="D156" s="35">
        <v>176</v>
      </c>
      <c r="E156" s="36">
        <f>D156*0.8</f>
        <v>140.80000000000001</v>
      </c>
      <c r="F156" s="36">
        <f>D156*0.75</f>
        <v>132</v>
      </c>
      <c r="G156" s="36">
        <f>D156*0.7</f>
        <v>123.19999999999999</v>
      </c>
      <c r="H156" s="36">
        <f>D156*0.65</f>
        <v>114.4</v>
      </c>
      <c r="I156" s="37">
        <f>D156*0.6</f>
        <v>105.6</v>
      </c>
      <c r="J156" s="157">
        <v>20</v>
      </c>
      <c r="K156" s="148" t="s">
        <v>36</v>
      </c>
      <c r="L156" s="102"/>
      <c r="M156" s="4">
        <f t="shared" si="11"/>
        <v>207.68</v>
      </c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</row>
    <row r="157" spans="2:247" s="78" customFormat="1" ht="39" customHeight="1" thickBot="1" x14ac:dyDescent="0.3">
      <c r="B157" s="484" t="s">
        <v>56</v>
      </c>
      <c r="C157" s="485"/>
      <c r="D157" s="485"/>
      <c r="E157" s="485"/>
      <c r="F157" s="485"/>
      <c r="G157" s="485"/>
      <c r="H157" s="485"/>
      <c r="I157" s="485"/>
      <c r="J157" s="485"/>
      <c r="K157" s="486"/>
      <c r="L157" s="161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  <c r="AC157" s="77"/>
      <c r="AD157" s="77"/>
      <c r="AE157" s="77"/>
      <c r="AF157" s="77"/>
      <c r="AG157" s="77"/>
      <c r="AH157" s="77"/>
      <c r="AI157" s="77"/>
      <c r="AJ157" s="77"/>
      <c r="AK157" s="77"/>
      <c r="AL157" s="77"/>
      <c r="AM157" s="77"/>
      <c r="AN157" s="77"/>
      <c r="AO157" s="77"/>
      <c r="AP157" s="77"/>
      <c r="AQ157" s="77"/>
      <c r="AR157" s="77"/>
      <c r="AS157" s="77"/>
      <c r="AT157" s="77"/>
      <c r="AU157" s="77"/>
      <c r="AV157" s="77"/>
      <c r="AW157" s="77"/>
      <c r="AX157" s="77"/>
      <c r="AY157" s="77"/>
      <c r="AZ157" s="77"/>
      <c r="BA157" s="77"/>
      <c r="BB157" s="77"/>
      <c r="BC157" s="77"/>
      <c r="BD157" s="77"/>
      <c r="BE157" s="77"/>
      <c r="BF157" s="77"/>
      <c r="BG157" s="77"/>
      <c r="BH157" s="77"/>
      <c r="BI157" s="77"/>
      <c r="BJ157" s="77"/>
      <c r="BK157" s="77"/>
      <c r="BL157" s="77"/>
      <c r="BM157" s="77"/>
      <c r="BN157" s="77"/>
      <c r="BO157" s="77"/>
      <c r="BP157" s="77"/>
      <c r="BQ157" s="77"/>
      <c r="BR157" s="77"/>
      <c r="BS157" s="77"/>
      <c r="BT157" s="77"/>
      <c r="BU157" s="77"/>
      <c r="BV157" s="77"/>
      <c r="BW157" s="77"/>
      <c r="BX157" s="77"/>
      <c r="BY157" s="77"/>
      <c r="BZ157" s="77"/>
      <c r="CA157" s="77"/>
      <c r="CB157" s="77"/>
      <c r="CC157" s="77"/>
      <c r="CD157" s="77"/>
      <c r="CE157" s="77"/>
      <c r="CF157" s="77"/>
      <c r="CG157" s="77"/>
      <c r="CH157" s="77"/>
      <c r="CI157" s="77"/>
      <c r="CJ157" s="77"/>
      <c r="CK157" s="77"/>
      <c r="CL157" s="77"/>
      <c r="CM157" s="77"/>
      <c r="CN157" s="77"/>
      <c r="CO157" s="77"/>
      <c r="CP157" s="77"/>
      <c r="CQ157" s="77"/>
      <c r="CR157" s="77"/>
      <c r="CS157" s="77"/>
      <c r="CT157" s="77"/>
      <c r="CU157" s="77"/>
      <c r="CV157" s="77"/>
      <c r="CW157" s="77"/>
      <c r="CX157" s="77"/>
      <c r="CY157" s="77"/>
      <c r="CZ157" s="77"/>
      <c r="DA157" s="77"/>
      <c r="DB157" s="77"/>
      <c r="DC157" s="77"/>
      <c r="DD157" s="77"/>
      <c r="DE157" s="77"/>
      <c r="DF157" s="77"/>
      <c r="DG157" s="77"/>
      <c r="DH157" s="77"/>
      <c r="DI157" s="77"/>
      <c r="DJ157" s="77"/>
      <c r="DK157" s="77"/>
      <c r="DL157" s="77"/>
      <c r="DM157" s="77"/>
      <c r="DN157" s="77"/>
      <c r="DO157" s="77"/>
      <c r="DP157" s="77"/>
      <c r="DQ157" s="77"/>
      <c r="DR157" s="77"/>
      <c r="DS157" s="77"/>
      <c r="DT157" s="77"/>
      <c r="DU157" s="77"/>
      <c r="DV157" s="77"/>
      <c r="DW157" s="77"/>
      <c r="DX157" s="77"/>
      <c r="DY157" s="77"/>
      <c r="DZ157" s="77"/>
      <c r="EA157" s="77"/>
      <c r="EB157" s="77"/>
      <c r="EC157" s="77"/>
      <c r="ED157" s="77"/>
      <c r="EE157" s="77"/>
      <c r="EF157" s="77"/>
      <c r="EG157" s="77"/>
      <c r="EH157" s="77"/>
      <c r="EI157" s="77"/>
      <c r="EJ157" s="77"/>
      <c r="EK157" s="77"/>
      <c r="EL157" s="77"/>
      <c r="EM157" s="77"/>
      <c r="EN157" s="77"/>
      <c r="EO157" s="77"/>
      <c r="EP157" s="77"/>
      <c r="EQ157" s="77"/>
      <c r="ER157" s="77"/>
      <c r="ES157" s="77"/>
      <c r="ET157" s="77"/>
      <c r="EU157" s="77"/>
      <c r="EV157" s="77"/>
      <c r="EW157" s="77"/>
      <c r="EX157" s="77"/>
      <c r="EY157" s="77"/>
      <c r="EZ157" s="77"/>
      <c r="FA157" s="77"/>
      <c r="FB157" s="77"/>
      <c r="FC157" s="77"/>
      <c r="FD157" s="77"/>
      <c r="FE157" s="77"/>
      <c r="FF157" s="77"/>
      <c r="FG157" s="77"/>
      <c r="FH157" s="77"/>
      <c r="FI157" s="77"/>
      <c r="FJ157" s="77"/>
      <c r="FK157" s="77"/>
      <c r="FL157" s="77"/>
      <c r="FM157" s="77"/>
      <c r="FN157" s="77"/>
      <c r="FO157" s="77"/>
      <c r="FP157" s="77"/>
      <c r="FQ157" s="77"/>
      <c r="FR157" s="77"/>
      <c r="FS157" s="77"/>
      <c r="FT157" s="77"/>
      <c r="FU157" s="77"/>
      <c r="FV157" s="77"/>
      <c r="FW157" s="77"/>
      <c r="FX157" s="77"/>
      <c r="FY157" s="77"/>
      <c r="FZ157" s="77"/>
      <c r="GA157" s="77"/>
      <c r="GB157" s="77"/>
      <c r="GC157" s="77"/>
      <c r="GD157" s="77"/>
      <c r="GE157" s="77"/>
      <c r="GF157" s="77"/>
      <c r="GG157" s="77"/>
      <c r="GH157" s="77"/>
      <c r="GI157" s="77"/>
      <c r="GJ157" s="77"/>
      <c r="GK157" s="77"/>
      <c r="GL157" s="77"/>
      <c r="GM157" s="77"/>
      <c r="GN157" s="77"/>
      <c r="GO157" s="77"/>
      <c r="GP157" s="77"/>
      <c r="GQ157" s="77"/>
      <c r="GR157" s="77"/>
      <c r="GS157" s="77"/>
      <c r="GT157" s="77"/>
      <c r="GU157" s="77"/>
      <c r="GV157" s="77"/>
      <c r="GW157" s="77"/>
      <c r="GX157" s="77"/>
      <c r="GY157" s="77"/>
      <c r="GZ157" s="77"/>
      <c r="HA157" s="77"/>
      <c r="HB157" s="77"/>
      <c r="HC157" s="77"/>
      <c r="HD157" s="77"/>
      <c r="HE157" s="77"/>
      <c r="HF157" s="77"/>
      <c r="HG157" s="77"/>
      <c r="HH157" s="77"/>
      <c r="HI157" s="77"/>
      <c r="HJ157" s="77"/>
      <c r="HK157" s="77"/>
      <c r="HL157" s="77"/>
      <c r="HM157" s="77"/>
      <c r="HN157" s="77"/>
      <c r="HO157" s="77"/>
      <c r="HP157" s="77"/>
      <c r="HQ157" s="77"/>
      <c r="HR157" s="77"/>
      <c r="HS157" s="77"/>
      <c r="HT157" s="77"/>
      <c r="HU157" s="77"/>
      <c r="HV157" s="77"/>
      <c r="HW157" s="77"/>
      <c r="HX157" s="77"/>
      <c r="HY157" s="77"/>
      <c r="HZ157" s="77"/>
      <c r="IA157" s="77"/>
      <c r="IB157" s="77"/>
      <c r="IC157" s="77"/>
      <c r="ID157" s="77"/>
      <c r="IE157" s="77"/>
      <c r="IF157" s="77"/>
      <c r="IG157" s="77"/>
      <c r="IH157" s="77"/>
      <c r="II157" s="77"/>
      <c r="IJ157" s="77"/>
      <c r="IK157" s="77"/>
      <c r="IL157" s="77"/>
      <c r="IM157" s="77"/>
    </row>
    <row r="158" spans="2:247" s="78" customFormat="1" ht="25.5" customHeight="1" thickBot="1" x14ac:dyDescent="0.3">
      <c r="B158" s="455" t="s">
        <v>28</v>
      </c>
      <c r="C158" s="456"/>
      <c r="D158" s="456"/>
      <c r="E158" s="456"/>
      <c r="F158" s="456"/>
      <c r="G158" s="456"/>
      <c r="H158" s="456"/>
      <c r="I158" s="456"/>
      <c r="J158" s="456"/>
      <c r="K158" s="457"/>
      <c r="L158" s="69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  <c r="AC158" s="77"/>
      <c r="AD158" s="77"/>
      <c r="AE158" s="77"/>
      <c r="AF158" s="77"/>
      <c r="AG158" s="77"/>
      <c r="AH158" s="77"/>
      <c r="AI158" s="77"/>
      <c r="AJ158" s="77"/>
      <c r="AK158" s="77"/>
      <c r="AL158" s="77"/>
      <c r="AM158" s="77"/>
      <c r="AN158" s="77"/>
      <c r="AO158" s="77"/>
      <c r="AP158" s="77"/>
      <c r="AQ158" s="77"/>
      <c r="AR158" s="77"/>
      <c r="AS158" s="77"/>
      <c r="AT158" s="77"/>
      <c r="AU158" s="77"/>
      <c r="AV158" s="77"/>
      <c r="AW158" s="77"/>
      <c r="AX158" s="77"/>
      <c r="AY158" s="77"/>
      <c r="AZ158" s="77"/>
      <c r="BA158" s="77"/>
      <c r="BB158" s="77"/>
      <c r="BC158" s="77"/>
      <c r="BD158" s="77"/>
      <c r="BE158" s="77"/>
      <c r="BF158" s="77"/>
      <c r="BG158" s="77"/>
      <c r="BH158" s="77"/>
      <c r="BI158" s="77"/>
      <c r="BJ158" s="77"/>
      <c r="BK158" s="77"/>
      <c r="BL158" s="77"/>
      <c r="BM158" s="77"/>
      <c r="BN158" s="77"/>
      <c r="BO158" s="77"/>
      <c r="BP158" s="77"/>
      <c r="BQ158" s="77"/>
      <c r="BR158" s="77"/>
      <c r="BS158" s="77"/>
      <c r="BT158" s="77"/>
      <c r="BU158" s="77"/>
      <c r="BV158" s="77"/>
      <c r="BW158" s="77"/>
      <c r="BX158" s="77"/>
      <c r="BY158" s="77"/>
      <c r="BZ158" s="77"/>
      <c r="CA158" s="77"/>
      <c r="CB158" s="77"/>
      <c r="CC158" s="77"/>
      <c r="CD158" s="77"/>
      <c r="CE158" s="77"/>
      <c r="CF158" s="77"/>
      <c r="CG158" s="77"/>
      <c r="CH158" s="77"/>
      <c r="CI158" s="77"/>
      <c r="CJ158" s="77"/>
      <c r="CK158" s="77"/>
      <c r="CL158" s="77"/>
      <c r="CM158" s="77"/>
      <c r="CN158" s="77"/>
      <c r="CO158" s="77"/>
      <c r="CP158" s="77"/>
      <c r="CQ158" s="77"/>
      <c r="CR158" s="77"/>
      <c r="CS158" s="77"/>
      <c r="CT158" s="77"/>
      <c r="CU158" s="77"/>
      <c r="CV158" s="77"/>
      <c r="CW158" s="77"/>
      <c r="CX158" s="77"/>
      <c r="CY158" s="77"/>
      <c r="CZ158" s="77"/>
      <c r="DA158" s="77"/>
      <c r="DB158" s="77"/>
      <c r="DC158" s="77"/>
      <c r="DD158" s="77"/>
      <c r="DE158" s="77"/>
      <c r="DF158" s="77"/>
      <c r="DG158" s="77"/>
      <c r="DH158" s="77"/>
      <c r="DI158" s="77"/>
      <c r="DJ158" s="77"/>
      <c r="DK158" s="77"/>
      <c r="DL158" s="77"/>
      <c r="DM158" s="77"/>
      <c r="DN158" s="77"/>
      <c r="DO158" s="77"/>
      <c r="DP158" s="77"/>
      <c r="DQ158" s="77"/>
      <c r="DR158" s="77"/>
      <c r="DS158" s="77"/>
      <c r="DT158" s="77"/>
      <c r="DU158" s="77"/>
      <c r="DV158" s="77"/>
      <c r="DW158" s="77"/>
      <c r="DX158" s="77"/>
      <c r="DY158" s="77"/>
      <c r="DZ158" s="77"/>
      <c r="EA158" s="77"/>
      <c r="EB158" s="77"/>
      <c r="EC158" s="77"/>
      <c r="ED158" s="77"/>
      <c r="EE158" s="77"/>
      <c r="EF158" s="77"/>
      <c r="EG158" s="77"/>
      <c r="EH158" s="77"/>
      <c r="EI158" s="77"/>
      <c r="EJ158" s="77"/>
      <c r="EK158" s="77"/>
      <c r="EL158" s="77"/>
      <c r="EM158" s="77"/>
      <c r="EN158" s="77"/>
      <c r="EO158" s="77"/>
      <c r="EP158" s="77"/>
      <c r="EQ158" s="77"/>
      <c r="ER158" s="77"/>
      <c r="ES158" s="77"/>
      <c r="ET158" s="77"/>
      <c r="EU158" s="77"/>
      <c r="EV158" s="77"/>
      <c r="EW158" s="77"/>
      <c r="EX158" s="77"/>
      <c r="EY158" s="77"/>
      <c r="EZ158" s="77"/>
      <c r="FA158" s="77"/>
      <c r="FB158" s="77"/>
      <c r="FC158" s="77"/>
      <c r="FD158" s="77"/>
      <c r="FE158" s="77"/>
      <c r="FF158" s="77"/>
      <c r="FG158" s="77"/>
      <c r="FH158" s="77"/>
      <c r="FI158" s="77"/>
      <c r="FJ158" s="77"/>
      <c r="FK158" s="77"/>
      <c r="FL158" s="77"/>
      <c r="FM158" s="77"/>
      <c r="FN158" s="77"/>
      <c r="FO158" s="77"/>
      <c r="FP158" s="77"/>
      <c r="FQ158" s="77"/>
      <c r="FR158" s="77"/>
      <c r="FS158" s="77"/>
      <c r="FT158" s="77"/>
      <c r="FU158" s="77"/>
      <c r="FV158" s="77"/>
      <c r="FW158" s="77"/>
      <c r="FX158" s="77"/>
      <c r="FY158" s="77"/>
      <c r="FZ158" s="77"/>
      <c r="GA158" s="77"/>
      <c r="GB158" s="77"/>
      <c r="GC158" s="77"/>
      <c r="GD158" s="77"/>
      <c r="GE158" s="77"/>
      <c r="GF158" s="77"/>
      <c r="GG158" s="77"/>
      <c r="GH158" s="77"/>
      <c r="GI158" s="77"/>
      <c r="GJ158" s="77"/>
      <c r="GK158" s="77"/>
      <c r="GL158" s="77"/>
      <c r="GM158" s="77"/>
      <c r="GN158" s="77"/>
      <c r="GO158" s="77"/>
      <c r="GP158" s="77"/>
      <c r="GQ158" s="77"/>
      <c r="GR158" s="77"/>
      <c r="GS158" s="77"/>
      <c r="GT158" s="77"/>
      <c r="GU158" s="77"/>
      <c r="GV158" s="77"/>
      <c r="GW158" s="77"/>
      <c r="GX158" s="77"/>
      <c r="GY158" s="77"/>
      <c r="GZ158" s="77"/>
      <c r="HA158" s="77"/>
      <c r="HB158" s="77"/>
      <c r="HC158" s="77"/>
      <c r="HD158" s="77"/>
      <c r="HE158" s="77"/>
      <c r="HF158" s="77"/>
      <c r="HG158" s="77"/>
      <c r="HH158" s="77"/>
      <c r="HI158" s="77"/>
      <c r="HJ158" s="77"/>
      <c r="HK158" s="77"/>
      <c r="HL158" s="77"/>
      <c r="HM158" s="77"/>
      <c r="HN158" s="77"/>
      <c r="HO158" s="77"/>
      <c r="HP158" s="77"/>
      <c r="HQ158" s="77"/>
      <c r="HR158" s="77"/>
      <c r="HS158" s="77"/>
      <c r="HT158" s="77"/>
      <c r="HU158" s="77"/>
      <c r="HV158" s="77"/>
      <c r="HW158" s="77"/>
      <c r="HX158" s="77"/>
      <c r="HY158" s="77"/>
      <c r="HZ158" s="77"/>
      <c r="IA158" s="77"/>
      <c r="IB158" s="77"/>
      <c r="IC158" s="77"/>
      <c r="ID158" s="77"/>
      <c r="IE158" s="77"/>
      <c r="IF158" s="77"/>
      <c r="IG158" s="77"/>
      <c r="IH158" s="77"/>
      <c r="II158" s="77"/>
      <c r="IJ158" s="77"/>
      <c r="IK158" s="77"/>
      <c r="IL158" s="77"/>
      <c r="IM158" s="77"/>
    </row>
    <row r="159" spans="2:247" s="60" customFormat="1" ht="30.75" customHeight="1" x14ac:dyDescent="0.2">
      <c r="B159" s="450"/>
      <c r="C159" s="41" t="s">
        <v>245</v>
      </c>
      <c r="D159" s="128">
        <v>177</v>
      </c>
      <c r="E159" s="43">
        <f>D159*0.8</f>
        <v>141.6</v>
      </c>
      <c r="F159" s="43">
        <f>D159*0.75</f>
        <v>132.75</v>
      </c>
      <c r="G159" s="43">
        <f>D159*0.7</f>
        <v>123.89999999999999</v>
      </c>
      <c r="H159" s="43">
        <f>D159*0.65</f>
        <v>115.05</v>
      </c>
      <c r="I159" s="129">
        <f>D159*0.6</f>
        <v>106.2</v>
      </c>
      <c r="J159" s="93">
        <v>50</v>
      </c>
      <c r="K159" s="104">
        <v>2.5</v>
      </c>
      <c r="L159" s="102"/>
      <c r="M159" s="4">
        <f t="shared" ref="M159:M226" si="68">D159+D159*18%</f>
        <v>208.86</v>
      </c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</row>
    <row r="160" spans="2:247" s="60" customFormat="1" ht="30.75" customHeight="1" x14ac:dyDescent="0.2">
      <c r="B160" s="520"/>
      <c r="C160" s="47" t="s">
        <v>246</v>
      </c>
      <c r="D160" s="96">
        <v>177</v>
      </c>
      <c r="E160" s="49">
        <f>D160*0.8</f>
        <v>141.6</v>
      </c>
      <c r="F160" s="49">
        <f>D160*0.75</f>
        <v>132.75</v>
      </c>
      <c r="G160" s="49">
        <f>D160*0.7</f>
        <v>123.89999999999999</v>
      </c>
      <c r="H160" s="49">
        <f>D160*0.65</f>
        <v>115.05</v>
      </c>
      <c r="I160" s="85">
        <f>D160*0.6</f>
        <v>106.2</v>
      </c>
      <c r="J160" s="97">
        <v>50</v>
      </c>
      <c r="K160" s="106">
        <v>2.5</v>
      </c>
      <c r="L160" s="102"/>
      <c r="M160" s="4">
        <f t="shared" si="68"/>
        <v>208.86</v>
      </c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</row>
    <row r="161" spans="2:247" s="60" customFormat="1" ht="30.75" customHeight="1" thickBot="1" x14ac:dyDescent="0.25">
      <c r="B161" s="451"/>
      <c r="C161" s="53" t="s">
        <v>247</v>
      </c>
      <c r="D161" s="133">
        <v>177</v>
      </c>
      <c r="E161" s="55">
        <f>D161*0.8</f>
        <v>141.6</v>
      </c>
      <c r="F161" s="55">
        <f>D161*0.75</f>
        <v>132.75</v>
      </c>
      <c r="G161" s="55">
        <f>D161*0.7</f>
        <v>123.89999999999999</v>
      </c>
      <c r="H161" s="55">
        <f>D161*0.65</f>
        <v>115.05</v>
      </c>
      <c r="I161" s="134">
        <f>D161*0.6</f>
        <v>106.2</v>
      </c>
      <c r="J161" s="153">
        <v>50</v>
      </c>
      <c r="K161" s="101">
        <v>2.5</v>
      </c>
      <c r="L161" s="102"/>
      <c r="M161" s="4">
        <f t="shared" si="68"/>
        <v>208.86</v>
      </c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</row>
    <row r="162" spans="2:247" s="60" customFormat="1" ht="82.5" customHeight="1" thickBot="1" x14ac:dyDescent="0.25">
      <c r="B162" s="158"/>
      <c r="C162" s="121" t="s">
        <v>334</v>
      </c>
      <c r="D162" s="38">
        <v>218</v>
      </c>
      <c r="E162" s="39">
        <f t="shared" ref="E162:E167" si="69">D162*0.8</f>
        <v>174.4</v>
      </c>
      <c r="F162" s="39">
        <f t="shared" ref="F162:F167" si="70">D162*0.75</f>
        <v>163.5</v>
      </c>
      <c r="G162" s="39">
        <f t="shared" ref="G162:G167" si="71">D162*0.7</f>
        <v>152.6</v>
      </c>
      <c r="H162" s="39">
        <f t="shared" ref="H162:H167" si="72">D162*0.65</f>
        <v>141.70000000000002</v>
      </c>
      <c r="I162" s="40">
        <f t="shared" ref="I162:I167" si="73">D162*0.6</f>
        <v>130.79999999999998</v>
      </c>
      <c r="J162" s="157"/>
      <c r="K162" s="148"/>
      <c r="L162" s="102"/>
      <c r="M162" s="4">
        <f t="shared" si="68"/>
        <v>257.24</v>
      </c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</row>
    <row r="163" spans="2:247" s="60" customFormat="1" ht="87" customHeight="1" thickBot="1" x14ac:dyDescent="0.25">
      <c r="B163" s="158"/>
      <c r="C163" s="121" t="s">
        <v>335</v>
      </c>
      <c r="D163" s="38">
        <v>230</v>
      </c>
      <c r="E163" s="39">
        <f t="shared" si="69"/>
        <v>184</v>
      </c>
      <c r="F163" s="39">
        <f t="shared" si="70"/>
        <v>172.5</v>
      </c>
      <c r="G163" s="39">
        <f t="shared" si="71"/>
        <v>161</v>
      </c>
      <c r="H163" s="39">
        <f t="shared" si="72"/>
        <v>149.5</v>
      </c>
      <c r="I163" s="40">
        <f t="shared" si="73"/>
        <v>138</v>
      </c>
      <c r="J163" s="157"/>
      <c r="K163" s="148"/>
      <c r="L163" s="102"/>
      <c r="M163" s="4">
        <f t="shared" si="68"/>
        <v>271.39999999999998</v>
      </c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</row>
    <row r="164" spans="2:247" s="60" customFormat="1" ht="93.75" customHeight="1" thickBot="1" x14ac:dyDescent="0.25">
      <c r="B164" s="158"/>
      <c r="C164" s="121" t="s">
        <v>336</v>
      </c>
      <c r="D164" s="38">
        <v>300</v>
      </c>
      <c r="E164" s="39">
        <f t="shared" si="69"/>
        <v>240</v>
      </c>
      <c r="F164" s="39">
        <f t="shared" si="70"/>
        <v>225</v>
      </c>
      <c r="G164" s="39">
        <f t="shared" si="71"/>
        <v>210</v>
      </c>
      <c r="H164" s="39">
        <f t="shared" si="72"/>
        <v>195</v>
      </c>
      <c r="I164" s="40">
        <f t="shared" si="73"/>
        <v>180</v>
      </c>
      <c r="J164" s="157"/>
      <c r="K164" s="148"/>
      <c r="L164" s="102"/>
      <c r="M164" s="4">
        <f t="shared" si="68"/>
        <v>354</v>
      </c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</row>
    <row r="165" spans="2:247" s="60" customFormat="1" ht="90.75" customHeight="1" thickBot="1" x14ac:dyDescent="0.25">
      <c r="B165" s="158"/>
      <c r="C165" s="121" t="s">
        <v>337</v>
      </c>
      <c r="D165" s="38">
        <v>273</v>
      </c>
      <c r="E165" s="39">
        <f t="shared" si="69"/>
        <v>218.4</v>
      </c>
      <c r="F165" s="39">
        <f t="shared" si="70"/>
        <v>204.75</v>
      </c>
      <c r="G165" s="39">
        <f t="shared" si="71"/>
        <v>191.1</v>
      </c>
      <c r="H165" s="39">
        <f t="shared" si="72"/>
        <v>177.45000000000002</v>
      </c>
      <c r="I165" s="40">
        <f t="shared" si="73"/>
        <v>163.79999999999998</v>
      </c>
      <c r="J165" s="157"/>
      <c r="K165" s="148"/>
      <c r="L165" s="102"/>
      <c r="M165" s="4">
        <f t="shared" si="68"/>
        <v>322.14</v>
      </c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</row>
    <row r="166" spans="2:247" s="60" customFormat="1" ht="95.25" customHeight="1" thickBot="1" x14ac:dyDescent="0.25">
      <c r="B166" s="158"/>
      <c r="C166" s="118" t="s">
        <v>338</v>
      </c>
      <c r="D166" s="35">
        <v>220</v>
      </c>
      <c r="E166" s="36">
        <f t="shared" si="69"/>
        <v>176</v>
      </c>
      <c r="F166" s="36">
        <f t="shared" si="70"/>
        <v>165</v>
      </c>
      <c r="G166" s="36">
        <f t="shared" si="71"/>
        <v>154</v>
      </c>
      <c r="H166" s="36">
        <f t="shared" si="72"/>
        <v>143</v>
      </c>
      <c r="I166" s="37">
        <f t="shared" si="73"/>
        <v>132</v>
      </c>
      <c r="J166" s="162"/>
      <c r="K166" s="163"/>
      <c r="L166" s="102"/>
      <c r="M166" s="4">
        <f t="shared" si="68"/>
        <v>259.60000000000002</v>
      </c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</row>
    <row r="167" spans="2:247" s="60" customFormat="1" ht="92.25" customHeight="1" thickBot="1" x14ac:dyDescent="0.25">
      <c r="B167" s="158"/>
      <c r="C167" s="121" t="s">
        <v>339</v>
      </c>
      <c r="D167" s="38">
        <v>319</v>
      </c>
      <c r="E167" s="39">
        <f t="shared" si="69"/>
        <v>255.20000000000002</v>
      </c>
      <c r="F167" s="39">
        <f t="shared" si="70"/>
        <v>239.25</v>
      </c>
      <c r="G167" s="39">
        <f t="shared" si="71"/>
        <v>223.29999999999998</v>
      </c>
      <c r="H167" s="39">
        <f t="shared" si="72"/>
        <v>207.35</v>
      </c>
      <c r="I167" s="40">
        <f t="shared" si="73"/>
        <v>191.4</v>
      </c>
      <c r="J167" s="157"/>
      <c r="K167" s="148"/>
      <c r="L167" s="102"/>
      <c r="M167" s="4">
        <f t="shared" si="68"/>
        <v>376.42</v>
      </c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</row>
    <row r="168" spans="2:247" s="60" customFormat="1" ht="25.5" customHeight="1" thickBot="1" x14ac:dyDescent="0.25">
      <c r="B168" s="490" t="s">
        <v>57</v>
      </c>
      <c r="C168" s="509"/>
      <c r="D168" s="509"/>
      <c r="E168" s="509"/>
      <c r="F168" s="509"/>
      <c r="G168" s="509"/>
      <c r="H168" s="509"/>
      <c r="I168" s="509"/>
      <c r="J168" s="509"/>
      <c r="K168" s="510"/>
      <c r="L168" s="164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</row>
    <row r="169" spans="2:247" s="60" customFormat="1" ht="46.5" customHeight="1" x14ac:dyDescent="0.2">
      <c r="B169" s="440"/>
      <c r="C169" s="41" t="s">
        <v>340</v>
      </c>
      <c r="D169" s="128">
        <v>146</v>
      </c>
      <c r="E169" s="43">
        <f>D169*0.8</f>
        <v>116.80000000000001</v>
      </c>
      <c r="F169" s="43">
        <f>D169*0.75</f>
        <v>109.5</v>
      </c>
      <c r="G169" s="43">
        <f>D169*0.7</f>
        <v>102.19999999999999</v>
      </c>
      <c r="H169" s="43">
        <f>D169*0.65</f>
        <v>94.9</v>
      </c>
      <c r="I169" s="129">
        <f>D169*0.6</f>
        <v>87.6</v>
      </c>
      <c r="J169" s="83"/>
      <c r="K169" s="130"/>
      <c r="L169" s="3"/>
      <c r="M169" s="4">
        <f t="shared" si="68"/>
        <v>172.28</v>
      </c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</row>
    <row r="170" spans="2:247" s="60" customFormat="1" ht="46.5" customHeight="1" thickBot="1" x14ac:dyDescent="0.25">
      <c r="B170" s="441"/>
      <c r="C170" s="53" t="s">
        <v>341</v>
      </c>
      <c r="D170" s="133">
        <v>148</v>
      </c>
      <c r="E170" s="55">
        <f>D170*0.8</f>
        <v>118.4</v>
      </c>
      <c r="F170" s="55">
        <f>D170*0.75</f>
        <v>111</v>
      </c>
      <c r="G170" s="55">
        <f>D170*0.7</f>
        <v>103.6</v>
      </c>
      <c r="H170" s="55">
        <f>D170*0.65</f>
        <v>96.2</v>
      </c>
      <c r="I170" s="134">
        <f>D170*0.6</f>
        <v>88.8</v>
      </c>
      <c r="J170" s="91"/>
      <c r="K170" s="135"/>
      <c r="L170" s="3"/>
      <c r="M170" s="4">
        <f t="shared" si="68"/>
        <v>174.64</v>
      </c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</row>
    <row r="171" spans="2:247" s="60" customFormat="1" ht="46.5" customHeight="1" x14ac:dyDescent="0.2">
      <c r="B171" s="442"/>
      <c r="C171" s="41" t="s">
        <v>248</v>
      </c>
      <c r="D171" s="128">
        <v>146</v>
      </c>
      <c r="E171" s="43">
        <f t="shared" ref="E171:E217" si="74">D171*0.8</f>
        <v>116.80000000000001</v>
      </c>
      <c r="F171" s="43">
        <f>D171*0.75</f>
        <v>109.5</v>
      </c>
      <c r="G171" s="43">
        <f>D171*0.7</f>
        <v>102.19999999999999</v>
      </c>
      <c r="H171" s="43">
        <f>D171*0.65</f>
        <v>94.9</v>
      </c>
      <c r="I171" s="129">
        <f>D171*0.6</f>
        <v>87.6</v>
      </c>
      <c r="J171" s="83"/>
      <c r="K171" s="130"/>
      <c r="L171" s="3"/>
      <c r="M171" s="4">
        <f t="shared" si="68"/>
        <v>172.28</v>
      </c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</row>
    <row r="172" spans="2:247" s="60" customFormat="1" ht="46.5" customHeight="1" thickBot="1" x14ac:dyDescent="0.25">
      <c r="B172" s="443"/>
      <c r="C172" s="53" t="s">
        <v>249</v>
      </c>
      <c r="D172" s="133">
        <v>148</v>
      </c>
      <c r="E172" s="55">
        <f t="shared" si="74"/>
        <v>118.4</v>
      </c>
      <c r="F172" s="55">
        <f>D172*0.75</f>
        <v>111</v>
      </c>
      <c r="G172" s="55">
        <f>D172*0.7</f>
        <v>103.6</v>
      </c>
      <c r="H172" s="55">
        <f>D172*0.65</f>
        <v>96.2</v>
      </c>
      <c r="I172" s="134">
        <f>D172*0.6</f>
        <v>88.8</v>
      </c>
      <c r="J172" s="91"/>
      <c r="K172" s="135"/>
      <c r="L172" s="3"/>
      <c r="M172" s="4">
        <f t="shared" si="68"/>
        <v>174.64</v>
      </c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</row>
    <row r="173" spans="2:247" s="78" customFormat="1" ht="25.5" customHeight="1" thickBot="1" x14ac:dyDescent="0.3">
      <c r="B173" s="490" t="s">
        <v>58</v>
      </c>
      <c r="C173" s="491"/>
      <c r="D173" s="491"/>
      <c r="E173" s="491"/>
      <c r="F173" s="491"/>
      <c r="G173" s="491"/>
      <c r="H173" s="491"/>
      <c r="I173" s="491"/>
      <c r="J173" s="491"/>
      <c r="K173" s="492"/>
      <c r="L173" s="125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  <c r="AC173" s="77"/>
      <c r="AD173" s="77"/>
      <c r="AE173" s="77"/>
      <c r="AF173" s="77"/>
      <c r="AG173" s="77"/>
      <c r="AH173" s="77"/>
      <c r="AI173" s="77"/>
      <c r="AJ173" s="77"/>
      <c r="AK173" s="77"/>
      <c r="AL173" s="77"/>
      <c r="AM173" s="77"/>
      <c r="AN173" s="77"/>
      <c r="AO173" s="77"/>
      <c r="AP173" s="77"/>
      <c r="AQ173" s="77"/>
      <c r="AR173" s="77"/>
      <c r="AS173" s="77"/>
      <c r="AT173" s="77"/>
      <c r="AU173" s="77"/>
      <c r="AV173" s="77"/>
      <c r="AW173" s="77"/>
      <c r="AX173" s="77"/>
      <c r="AY173" s="77"/>
      <c r="AZ173" s="77"/>
      <c r="BA173" s="77"/>
      <c r="BB173" s="77"/>
      <c r="BC173" s="77"/>
      <c r="BD173" s="77"/>
      <c r="BE173" s="77"/>
      <c r="BF173" s="77"/>
      <c r="BG173" s="77"/>
      <c r="BH173" s="77"/>
      <c r="BI173" s="77"/>
      <c r="BJ173" s="77"/>
      <c r="BK173" s="77"/>
      <c r="BL173" s="77"/>
      <c r="BM173" s="77"/>
      <c r="BN173" s="77"/>
      <c r="BO173" s="77"/>
      <c r="BP173" s="77"/>
      <c r="BQ173" s="77"/>
      <c r="BR173" s="77"/>
      <c r="BS173" s="77"/>
      <c r="BT173" s="77"/>
      <c r="BU173" s="77"/>
      <c r="BV173" s="77"/>
      <c r="BW173" s="77"/>
      <c r="BX173" s="77"/>
      <c r="BY173" s="77"/>
      <c r="BZ173" s="77"/>
      <c r="CA173" s="77"/>
      <c r="CB173" s="77"/>
      <c r="CC173" s="77"/>
      <c r="CD173" s="77"/>
      <c r="CE173" s="77"/>
      <c r="CF173" s="77"/>
      <c r="CG173" s="77"/>
      <c r="CH173" s="77"/>
      <c r="CI173" s="77"/>
      <c r="CJ173" s="77"/>
      <c r="CK173" s="77"/>
      <c r="CL173" s="77"/>
      <c r="CM173" s="77"/>
      <c r="CN173" s="77"/>
      <c r="CO173" s="77"/>
      <c r="CP173" s="77"/>
      <c r="CQ173" s="77"/>
      <c r="CR173" s="77"/>
      <c r="CS173" s="77"/>
      <c r="CT173" s="77"/>
      <c r="CU173" s="77"/>
      <c r="CV173" s="77"/>
      <c r="CW173" s="77"/>
      <c r="CX173" s="77"/>
      <c r="CY173" s="77"/>
      <c r="CZ173" s="77"/>
      <c r="DA173" s="77"/>
      <c r="DB173" s="77"/>
      <c r="DC173" s="77"/>
      <c r="DD173" s="77"/>
      <c r="DE173" s="77"/>
      <c r="DF173" s="77"/>
      <c r="DG173" s="77"/>
      <c r="DH173" s="77"/>
      <c r="DI173" s="77"/>
      <c r="DJ173" s="77"/>
      <c r="DK173" s="77"/>
      <c r="DL173" s="77"/>
      <c r="DM173" s="77"/>
      <c r="DN173" s="77"/>
      <c r="DO173" s="77"/>
      <c r="DP173" s="77"/>
      <c r="DQ173" s="77"/>
      <c r="DR173" s="77"/>
      <c r="DS173" s="77"/>
      <c r="DT173" s="77"/>
      <c r="DU173" s="77"/>
      <c r="DV173" s="77"/>
      <c r="DW173" s="77"/>
      <c r="DX173" s="77"/>
      <c r="DY173" s="77"/>
      <c r="DZ173" s="77"/>
      <c r="EA173" s="77"/>
      <c r="EB173" s="77"/>
      <c r="EC173" s="77"/>
      <c r="ED173" s="77"/>
      <c r="EE173" s="77"/>
      <c r="EF173" s="77"/>
      <c r="EG173" s="77"/>
      <c r="EH173" s="77"/>
      <c r="EI173" s="77"/>
      <c r="EJ173" s="77"/>
      <c r="EK173" s="77"/>
      <c r="EL173" s="77"/>
      <c r="EM173" s="77"/>
      <c r="EN173" s="77"/>
      <c r="EO173" s="77"/>
      <c r="EP173" s="77"/>
      <c r="EQ173" s="77"/>
      <c r="ER173" s="77"/>
      <c r="ES173" s="77"/>
      <c r="ET173" s="77"/>
      <c r="EU173" s="77"/>
      <c r="EV173" s="77"/>
      <c r="EW173" s="77"/>
      <c r="EX173" s="77"/>
      <c r="EY173" s="77"/>
      <c r="EZ173" s="77"/>
      <c r="FA173" s="77"/>
      <c r="FB173" s="77"/>
      <c r="FC173" s="77"/>
      <c r="FD173" s="77"/>
      <c r="FE173" s="77"/>
      <c r="FF173" s="77"/>
      <c r="FG173" s="77"/>
      <c r="FH173" s="77"/>
      <c r="FI173" s="77"/>
      <c r="FJ173" s="77"/>
      <c r="FK173" s="77"/>
      <c r="FL173" s="77"/>
      <c r="FM173" s="77"/>
      <c r="FN173" s="77"/>
      <c r="FO173" s="77"/>
      <c r="FP173" s="77"/>
      <c r="FQ173" s="77"/>
      <c r="FR173" s="77"/>
      <c r="FS173" s="77"/>
      <c r="FT173" s="77"/>
      <c r="FU173" s="77"/>
      <c r="FV173" s="77"/>
      <c r="FW173" s="77"/>
      <c r="FX173" s="77"/>
      <c r="FY173" s="77"/>
      <c r="FZ173" s="77"/>
      <c r="GA173" s="77"/>
      <c r="GB173" s="77"/>
      <c r="GC173" s="77"/>
      <c r="GD173" s="77"/>
      <c r="GE173" s="77"/>
      <c r="GF173" s="77"/>
      <c r="GG173" s="77"/>
      <c r="GH173" s="77"/>
      <c r="GI173" s="77"/>
      <c r="GJ173" s="77"/>
      <c r="GK173" s="77"/>
      <c r="GL173" s="77"/>
      <c r="GM173" s="77"/>
      <c r="GN173" s="77"/>
      <c r="GO173" s="77"/>
      <c r="GP173" s="77"/>
      <c r="GQ173" s="77"/>
      <c r="GR173" s="77"/>
      <c r="GS173" s="77"/>
      <c r="GT173" s="77"/>
      <c r="GU173" s="77"/>
      <c r="GV173" s="77"/>
      <c r="GW173" s="77"/>
      <c r="GX173" s="77"/>
      <c r="GY173" s="77"/>
      <c r="GZ173" s="77"/>
      <c r="HA173" s="77"/>
      <c r="HB173" s="77"/>
      <c r="HC173" s="77"/>
      <c r="HD173" s="77"/>
      <c r="HE173" s="77"/>
      <c r="HF173" s="77"/>
      <c r="HG173" s="77"/>
      <c r="HH173" s="77"/>
      <c r="HI173" s="77"/>
      <c r="HJ173" s="77"/>
      <c r="HK173" s="77"/>
      <c r="HL173" s="77"/>
      <c r="HM173" s="77"/>
      <c r="HN173" s="77"/>
      <c r="HO173" s="77"/>
      <c r="HP173" s="77"/>
      <c r="HQ173" s="77"/>
      <c r="HR173" s="77"/>
      <c r="HS173" s="77"/>
      <c r="HT173" s="77"/>
      <c r="HU173" s="77"/>
      <c r="HV173" s="77"/>
      <c r="HW173" s="77"/>
      <c r="HX173" s="77"/>
      <c r="HY173" s="77"/>
      <c r="HZ173" s="77"/>
      <c r="IA173" s="77"/>
      <c r="IB173" s="77"/>
      <c r="IC173" s="77"/>
      <c r="ID173" s="77"/>
      <c r="IE173" s="77"/>
      <c r="IF173" s="77"/>
      <c r="IG173" s="77"/>
      <c r="IH173" s="77"/>
      <c r="II173" s="77"/>
      <c r="IJ173" s="77"/>
      <c r="IK173" s="77"/>
      <c r="IL173" s="77"/>
      <c r="IM173" s="77"/>
    </row>
    <row r="174" spans="2:247" s="60" customFormat="1" ht="30.75" customHeight="1" x14ac:dyDescent="0.2">
      <c r="B174" s="448"/>
      <c r="C174" s="79" t="s">
        <v>250</v>
      </c>
      <c r="D174" s="92">
        <v>173</v>
      </c>
      <c r="E174" s="81">
        <f t="shared" si="74"/>
        <v>138.4</v>
      </c>
      <c r="F174" s="81">
        <f>D174*0.75</f>
        <v>129.75</v>
      </c>
      <c r="G174" s="81">
        <f>D174*0.7</f>
        <v>121.1</v>
      </c>
      <c r="H174" s="81">
        <f>D174*0.65</f>
        <v>112.45</v>
      </c>
      <c r="I174" s="82">
        <f>D174*0.6</f>
        <v>103.8</v>
      </c>
      <c r="J174" s="83"/>
      <c r="K174" s="130"/>
      <c r="L174" s="3"/>
      <c r="M174" s="4">
        <f t="shared" si="68"/>
        <v>204.14</v>
      </c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</row>
    <row r="175" spans="2:247" s="60" customFormat="1" ht="30.75" customHeight="1" x14ac:dyDescent="0.2">
      <c r="B175" s="478"/>
      <c r="C175" s="84" t="s">
        <v>251</v>
      </c>
      <c r="D175" s="96">
        <v>189</v>
      </c>
      <c r="E175" s="49">
        <f t="shared" si="74"/>
        <v>151.20000000000002</v>
      </c>
      <c r="F175" s="49">
        <f>D175*0.75</f>
        <v>141.75</v>
      </c>
      <c r="G175" s="49">
        <f>D175*0.7</f>
        <v>132.29999999999998</v>
      </c>
      <c r="H175" s="49">
        <f>D175*0.65</f>
        <v>122.85000000000001</v>
      </c>
      <c r="I175" s="85">
        <f>D175*0.6</f>
        <v>113.39999999999999</v>
      </c>
      <c r="J175" s="86"/>
      <c r="K175" s="131"/>
      <c r="L175" s="3"/>
      <c r="M175" s="4">
        <f t="shared" si="68"/>
        <v>223.01999999999998</v>
      </c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</row>
    <row r="176" spans="2:247" s="60" customFormat="1" ht="30.75" customHeight="1" thickBot="1" x14ac:dyDescent="0.25">
      <c r="B176" s="449"/>
      <c r="C176" s="87" t="s">
        <v>252</v>
      </c>
      <c r="D176" s="99">
        <v>165</v>
      </c>
      <c r="E176" s="89">
        <f t="shared" si="74"/>
        <v>132</v>
      </c>
      <c r="F176" s="89">
        <f>D176*0.75</f>
        <v>123.75</v>
      </c>
      <c r="G176" s="89">
        <f>D176*0.7</f>
        <v>115.49999999999999</v>
      </c>
      <c r="H176" s="89">
        <f>D176*0.65</f>
        <v>107.25</v>
      </c>
      <c r="I176" s="90">
        <f>D176*0.6</f>
        <v>99</v>
      </c>
      <c r="J176" s="91"/>
      <c r="K176" s="135"/>
      <c r="L176" s="3"/>
      <c r="M176" s="4">
        <f t="shared" si="68"/>
        <v>194.7</v>
      </c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</row>
    <row r="177" spans="2:247" s="78" customFormat="1" ht="25.5" customHeight="1" thickBot="1" x14ac:dyDescent="0.3">
      <c r="B177" s="490" t="s">
        <v>59</v>
      </c>
      <c r="C177" s="491"/>
      <c r="D177" s="491"/>
      <c r="E177" s="491"/>
      <c r="F177" s="491"/>
      <c r="G177" s="491"/>
      <c r="H177" s="491"/>
      <c r="I177" s="491"/>
      <c r="J177" s="491"/>
      <c r="K177" s="492"/>
      <c r="L177" s="125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  <c r="AC177" s="77"/>
      <c r="AD177" s="77"/>
      <c r="AE177" s="77"/>
      <c r="AF177" s="77"/>
      <c r="AG177" s="77"/>
      <c r="AH177" s="77"/>
      <c r="AI177" s="77"/>
      <c r="AJ177" s="77"/>
      <c r="AK177" s="77"/>
      <c r="AL177" s="77"/>
      <c r="AM177" s="77"/>
      <c r="AN177" s="77"/>
      <c r="AO177" s="77"/>
      <c r="AP177" s="77"/>
      <c r="AQ177" s="77"/>
      <c r="AR177" s="77"/>
      <c r="AS177" s="77"/>
      <c r="AT177" s="77"/>
      <c r="AU177" s="77"/>
      <c r="AV177" s="77"/>
      <c r="AW177" s="77"/>
      <c r="AX177" s="77"/>
      <c r="AY177" s="77"/>
      <c r="AZ177" s="77"/>
      <c r="BA177" s="77"/>
      <c r="BB177" s="77"/>
      <c r="BC177" s="77"/>
      <c r="BD177" s="77"/>
      <c r="BE177" s="77"/>
      <c r="BF177" s="77"/>
      <c r="BG177" s="77"/>
      <c r="BH177" s="77"/>
      <c r="BI177" s="77"/>
      <c r="BJ177" s="77"/>
      <c r="BK177" s="77"/>
      <c r="BL177" s="77"/>
      <c r="BM177" s="77"/>
      <c r="BN177" s="77"/>
      <c r="BO177" s="77"/>
      <c r="BP177" s="77"/>
      <c r="BQ177" s="77"/>
      <c r="BR177" s="77"/>
      <c r="BS177" s="77"/>
      <c r="BT177" s="77"/>
      <c r="BU177" s="77"/>
      <c r="BV177" s="77"/>
      <c r="BW177" s="77"/>
      <c r="BX177" s="77"/>
      <c r="BY177" s="77"/>
      <c r="BZ177" s="77"/>
      <c r="CA177" s="77"/>
      <c r="CB177" s="77"/>
      <c r="CC177" s="77"/>
      <c r="CD177" s="77"/>
      <c r="CE177" s="77"/>
      <c r="CF177" s="77"/>
      <c r="CG177" s="77"/>
      <c r="CH177" s="77"/>
      <c r="CI177" s="77"/>
      <c r="CJ177" s="77"/>
      <c r="CK177" s="77"/>
      <c r="CL177" s="77"/>
      <c r="CM177" s="77"/>
      <c r="CN177" s="77"/>
      <c r="CO177" s="77"/>
      <c r="CP177" s="77"/>
      <c r="CQ177" s="77"/>
      <c r="CR177" s="77"/>
      <c r="CS177" s="77"/>
      <c r="CT177" s="77"/>
      <c r="CU177" s="77"/>
      <c r="CV177" s="77"/>
      <c r="CW177" s="77"/>
      <c r="CX177" s="77"/>
      <c r="CY177" s="77"/>
      <c r="CZ177" s="77"/>
      <c r="DA177" s="77"/>
      <c r="DB177" s="77"/>
      <c r="DC177" s="77"/>
      <c r="DD177" s="77"/>
      <c r="DE177" s="77"/>
      <c r="DF177" s="77"/>
      <c r="DG177" s="77"/>
      <c r="DH177" s="77"/>
      <c r="DI177" s="77"/>
      <c r="DJ177" s="77"/>
      <c r="DK177" s="77"/>
      <c r="DL177" s="77"/>
      <c r="DM177" s="77"/>
      <c r="DN177" s="77"/>
      <c r="DO177" s="77"/>
      <c r="DP177" s="77"/>
      <c r="DQ177" s="77"/>
      <c r="DR177" s="77"/>
      <c r="DS177" s="77"/>
      <c r="DT177" s="77"/>
      <c r="DU177" s="77"/>
      <c r="DV177" s="77"/>
      <c r="DW177" s="77"/>
      <c r="DX177" s="77"/>
      <c r="DY177" s="77"/>
      <c r="DZ177" s="77"/>
      <c r="EA177" s="77"/>
      <c r="EB177" s="77"/>
      <c r="EC177" s="77"/>
      <c r="ED177" s="77"/>
      <c r="EE177" s="77"/>
      <c r="EF177" s="77"/>
      <c r="EG177" s="77"/>
      <c r="EH177" s="77"/>
      <c r="EI177" s="77"/>
      <c r="EJ177" s="77"/>
      <c r="EK177" s="77"/>
      <c r="EL177" s="77"/>
      <c r="EM177" s="77"/>
      <c r="EN177" s="77"/>
      <c r="EO177" s="77"/>
      <c r="EP177" s="77"/>
      <c r="EQ177" s="77"/>
      <c r="ER177" s="77"/>
      <c r="ES177" s="77"/>
      <c r="ET177" s="77"/>
      <c r="EU177" s="77"/>
      <c r="EV177" s="77"/>
      <c r="EW177" s="77"/>
      <c r="EX177" s="77"/>
      <c r="EY177" s="77"/>
      <c r="EZ177" s="77"/>
      <c r="FA177" s="77"/>
      <c r="FB177" s="77"/>
      <c r="FC177" s="77"/>
      <c r="FD177" s="77"/>
      <c r="FE177" s="77"/>
      <c r="FF177" s="77"/>
      <c r="FG177" s="77"/>
      <c r="FH177" s="77"/>
      <c r="FI177" s="77"/>
      <c r="FJ177" s="77"/>
      <c r="FK177" s="77"/>
      <c r="FL177" s="77"/>
      <c r="FM177" s="77"/>
      <c r="FN177" s="77"/>
      <c r="FO177" s="77"/>
      <c r="FP177" s="77"/>
      <c r="FQ177" s="77"/>
      <c r="FR177" s="77"/>
      <c r="FS177" s="77"/>
      <c r="FT177" s="77"/>
      <c r="FU177" s="77"/>
      <c r="FV177" s="77"/>
      <c r="FW177" s="77"/>
      <c r="FX177" s="77"/>
      <c r="FY177" s="77"/>
      <c r="FZ177" s="77"/>
      <c r="GA177" s="77"/>
      <c r="GB177" s="77"/>
      <c r="GC177" s="77"/>
      <c r="GD177" s="77"/>
      <c r="GE177" s="77"/>
      <c r="GF177" s="77"/>
      <c r="GG177" s="77"/>
      <c r="GH177" s="77"/>
      <c r="GI177" s="77"/>
      <c r="GJ177" s="77"/>
      <c r="GK177" s="77"/>
      <c r="GL177" s="77"/>
      <c r="GM177" s="77"/>
      <c r="GN177" s="77"/>
      <c r="GO177" s="77"/>
      <c r="GP177" s="77"/>
      <c r="GQ177" s="77"/>
      <c r="GR177" s="77"/>
      <c r="GS177" s="77"/>
      <c r="GT177" s="77"/>
      <c r="GU177" s="77"/>
      <c r="GV177" s="77"/>
      <c r="GW177" s="77"/>
      <c r="GX177" s="77"/>
      <c r="GY177" s="77"/>
      <c r="GZ177" s="77"/>
      <c r="HA177" s="77"/>
      <c r="HB177" s="77"/>
      <c r="HC177" s="77"/>
      <c r="HD177" s="77"/>
      <c r="HE177" s="77"/>
      <c r="HF177" s="77"/>
      <c r="HG177" s="77"/>
      <c r="HH177" s="77"/>
      <c r="HI177" s="77"/>
      <c r="HJ177" s="77"/>
      <c r="HK177" s="77"/>
      <c r="HL177" s="77"/>
      <c r="HM177" s="77"/>
      <c r="HN177" s="77"/>
      <c r="HO177" s="77"/>
      <c r="HP177" s="77"/>
      <c r="HQ177" s="77"/>
      <c r="HR177" s="77"/>
      <c r="HS177" s="77"/>
      <c r="HT177" s="77"/>
      <c r="HU177" s="77"/>
      <c r="HV177" s="77"/>
      <c r="HW177" s="77"/>
      <c r="HX177" s="77"/>
      <c r="HY177" s="77"/>
      <c r="HZ177" s="77"/>
      <c r="IA177" s="77"/>
      <c r="IB177" s="77"/>
      <c r="IC177" s="77"/>
      <c r="ID177" s="77"/>
      <c r="IE177" s="77"/>
      <c r="IF177" s="77"/>
      <c r="IG177" s="77"/>
      <c r="IH177" s="77"/>
      <c r="II177" s="77"/>
      <c r="IJ177" s="77"/>
      <c r="IK177" s="77"/>
      <c r="IL177" s="77"/>
      <c r="IM177" s="77"/>
    </row>
    <row r="178" spans="2:247" s="60" customFormat="1" ht="30.75" customHeight="1" x14ac:dyDescent="0.2">
      <c r="B178" s="448"/>
      <c r="C178" s="79" t="s">
        <v>342</v>
      </c>
      <c r="D178" s="92">
        <v>160</v>
      </c>
      <c r="E178" s="81">
        <f t="shared" si="74"/>
        <v>128</v>
      </c>
      <c r="F178" s="81">
        <f t="shared" ref="F178:F217" si="75">D178*0.75</f>
        <v>120</v>
      </c>
      <c r="G178" s="81">
        <f t="shared" ref="G178:G217" si="76">D178*0.7</f>
        <v>112</v>
      </c>
      <c r="H178" s="81">
        <f t="shared" ref="H178:H217" si="77">D178*0.65</f>
        <v>104</v>
      </c>
      <c r="I178" s="82">
        <f t="shared" ref="I178:I217" si="78">D178*0.6</f>
        <v>96</v>
      </c>
      <c r="J178" s="83"/>
      <c r="K178" s="130"/>
      <c r="L178" s="3"/>
      <c r="M178" s="4">
        <f t="shared" si="68"/>
        <v>188.8</v>
      </c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</row>
    <row r="179" spans="2:247" s="60" customFormat="1" ht="30.75" customHeight="1" x14ac:dyDescent="0.2">
      <c r="B179" s="478"/>
      <c r="C179" s="84" t="s">
        <v>343</v>
      </c>
      <c r="D179" s="96">
        <v>171</v>
      </c>
      <c r="E179" s="49">
        <f t="shared" si="74"/>
        <v>136.80000000000001</v>
      </c>
      <c r="F179" s="49">
        <f t="shared" si="75"/>
        <v>128.25</v>
      </c>
      <c r="G179" s="49">
        <f t="shared" si="76"/>
        <v>119.69999999999999</v>
      </c>
      <c r="H179" s="49">
        <f t="shared" si="77"/>
        <v>111.15</v>
      </c>
      <c r="I179" s="85">
        <f t="shared" si="78"/>
        <v>102.6</v>
      </c>
      <c r="J179" s="86"/>
      <c r="K179" s="131"/>
      <c r="L179" s="3"/>
      <c r="M179" s="4">
        <f t="shared" si="68"/>
        <v>201.78</v>
      </c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</row>
    <row r="180" spans="2:247" s="60" customFormat="1" ht="30.75" customHeight="1" thickBot="1" x14ac:dyDescent="0.25">
      <c r="B180" s="449"/>
      <c r="C180" s="87" t="s">
        <v>344</v>
      </c>
      <c r="D180" s="99">
        <v>148</v>
      </c>
      <c r="E180" s="89">
        <f t="shared" si="74"/>
        <v>118.4</v>
      </c>
      <c r="F180" s="89">
        <f t="shared" si="75"/>
        <v>111</v>
      </c>
      <c r="G180" s="89">
        <f t="shared" si="76"/>
        <v>103.6</v>
      </c>
      <c r="H180" s="89">
        <f t="shared" si="77"/>
        <v>96.2</v>
      </c>
      <c r="I180" s="90">
        <f t="shared" si="78"/>
        <v>88.8</v>
      </c>
      <c r="J180" s="165"/>
      <c r="K180" s="140"/>
      <c r="L180" s="3"/>
      <c r="M180" s="4">
        <f t="shared" si="68"/>
        <v>174.64</v>
      </c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</row>
    <row r="181" spans="2:247" s="60" customFormat="1" ht="30.75" customHeight="1" x14ac:dyDescent="0.2">
      <c r="B181" s="493"/>
      <c r="C181" s="41" t="s">
        <v>253</v>
      </c>
      <c r="D181" s="128">
        <v>160</v>
      </c>
      <c r="E181" s="43">
        <f t="shared" si="74"/>
        <v>128</v>
      </c>
      <c r="F181" s="43">
        <f t="shared" si="75"/>
        <v>120</v>
      </c>
      <c r="G181" s="43">
        <f t="shared" si="76"/>
        <v>112</v>
      </c>
      <c r="H181" s="43">
        <f t="shared" si="77"/>
        <v>104</v>
      </c>
      <c r="I181" s="129">
        <f t="shared" si="78"/>
        <v>96</v>
      </c>
      <c r="J181" s="83"/>
      <c r="K181" s="130"/>
      <c r="L181" s="3"/>
      <c r="M181" s="4">
        <f t="shared" si="68"/>
        <v>188.8</v>
      </c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</row>
    <row r="182" spans="2:247" s="60" customFormat="1" ht="30.75" customHeight="1" x14ac:dyDescent="0.2">
      <c r="B182" s="488"/>
      <c r="C182" s="47" t="s">
        <v>254</v>
      </c>
      <c r="D182" s="96">
        <v>171</v>
      </c>
      <c r="E182" s="49">
        <f t="shared" si="74"/>
        <v>136.80000000000001</v>
      </c>
      <c r="F182" s="49">
        <f t="shared" si="75"/>
        <v>128.25</v>
      </c>
      <c r="G182" s="49">
        <f t="shared" si="76"/>
        <v>119.69999999999999</v>
      </c>
      <c r="H182" s="49">
        <f t="shared" si="77"/>
        <v>111.15</v>
      </c>
      <c r="I182" s="85">
        <f t="shared" si="78"/>
        <v>102.6</v>
      </c>
      <c r="J182" s="86"/>
      <c r="K182" s="131"/>
      <c r="L182" s="3"/>
      <c r="M182" s="4">
        <f t="shared" si="68"/>
        <v>201.78</v>
      </c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</row>
    <row r="183" spans="2:247" s="60" customFormat="1" ht="30.75" customHeight="1" thickBot="1" x14ac:dyDescent="0.25">
      <c r="B183" s="494"/>
      <c r="C183" s="53" t="s">
        <v>255</v>
      </c>
      <c r="D183" s="133">
        <v>148</v>
      </c>
      <c r="E183" s="55">
        <f t="shared" si="74"/>
        <v>118.4</v>
      </c>
      <c r="F183" s="55">
        <f t="shared" si="75"/>
        <v>111</v>
      </c>
      <c r="G183" s="55">
        <f t="shared" si="76"/>
        <v>103.6</v>
      </c>
      <c r="H183" s="55">
        <f t="shared" si="77"/>
        <v>96.2</v>
      </c>
      <c r="I183" s="134">
        <f t="shared" si="78"/>
        <v>88.8</v>
      </c>
      <c r="J183" s="91"/>
      <c r="K183" s="135"/>
      <c r="L183" s="3"/>
      <c r="M183" s="4">
        <f t="shared" si="68"/>
        <v>174.64</v>
      </c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</row>
    <row r="184" spans="2:247" s="78" customFormat="1" ht="25.5" customHeight="1" thickBot="1" x14ac:dyDescent="0.3">
      <c r="B184" s="490" t="s">
        <v>469</v>
      </c>
      <c r="C184" s="491"/>
      <c r="D184" s="491"/>
      <c r="E184" s="491"/>
      <c r="F184" s="491"/>
      <c r="G184" s="491"/>
      <c r="H184" s="491"/>
      <c r="I184" s="491"/>
      <c r="J184" s="491"/>
      <c r="K184" s="492"/>
      <c r="L184" s="125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  <c r="AC184" s="77"/>
      <c r="AD184" s="77"/>
      <c r="AE184" s="77"/>
      <c r="AF184" s="77"/>
      <c r="AG184" s="77"/>
      <c r="AH184" s="77"/>
      <c r="AI184" s="77"/>
      <c r="AJ184" s="77"/>
      <c r="AK184" s="77"/>
      <c r="AL184" s="77"/>
      <c r="AM184" s="77"/>
      <c r="AN184" s="77"/>
      <c r="AO184" s="77"/>
      <c r="AP184" s="77"/>
      <c r="AQ184" s="77"/>
      <c r="AR184" s="77"/>
      <c r="AS184" s="77"/>
      <c r="AT184" s="77"/>
      <c r="AU184" s="77"/>
      <c r="AV184" s="77"/>
      <c r="AW184" s="77"/>
      <c r="AX184" s="77"/>
      <c r="AY184" s="77"/>
      <c r="AZ184" s="77"/>
      <c r="BA184" s="77"/>
      <c r="BB184" s="77"/>
      <c r="BC184" s="77"/>
      <c r="BD184" s="77"/>
      <c r="BE184" s="77"/>
      <c r="BF184" s="77"/>
      <c r="BG184" s="77"/>
      <c r="BH184" s="77"/>
      <c r="BI184" s="77"/>
      <c r="BJ184" s="77"/>
      <c r="BK184" s="77"/>
      <c r="BL184" s="77"/>
      <c r="BM184" s="77"/>
      <c r="BN184" s="77"/>
      <c r="BO184" s="77"/>
      <c r="BP184" s="77"/>
      <c r="BQ184" s="77"/>
      <c r="BR184" s="77"/>
      <c r="BS184" s="77"/>
      <c r="BT184" s="77"/>
      <c r="BU184" s="77"/>
      <c r="BV184" s="77"/>
      <c r="BW184" s="77"/>
      <c r="BX184" s="77"/>
      <c r="BY184" s="77"/>
      <c r="BZ184" s="77"/>
      <c r="CA184" s="77"/>
      <c r="CB184" s="77"/>
      <c r="CC184" s="77"/>
      <c r="CD184" s="77"/>
      <c r="CE184" s="77"/>
      <c r="CF184" s="77"/>
      <c r="CG184" s="77"/>
      <c r="CH184" s="77"/>
      <c r="CI184" s="77"/>
      <c r="CJ184" s="77"/>
      <c r="CK184" s="77"/>
      <c r="CL184" s="77"/>
      <c r="CM184" s="77"/>
      <c r="CN184" s="77"/>
      <c r="CO184" s="77"/>
      <c r="CP184" s="77"/>
      <c r="CQ184" s="77"/>
      <c r="CR184" s="77"/>
      <c r="CS184" s="77"/>
      <c r="CT184" s="77"/>
      <c r="CU184" s="77"/>
      <c r="CV184" s="77"/>
      <c r="CW184" s="77"/>
      <c r="CX184" s="77"/>
      <c r="CY184" s="77"/>
      <c r="CZ184" s="77"/>
      <c r="DA184" s="77"/>
      <c r="DB184" s="77"/>
      <c r="DC184" s="77"/>
      <c r="DD184" s="77"/>
      <c r="DE184" s="77"/>
      <c r="DF184" s="77"/>
      <c r="DG184" s="77"/>
      <c r="DH184" s="77"/>
      <c r="DI184" s="77"/>
      <c r="DJ184" s="77"/>
      <c r="DK184" s="77"/>
      <c r="DL184" s="77"/>
      <c r="DM184" s="77"/>
      <c r="DN184" s="77"/>
      <c r="DO184" s="77"/>
      <c r="DP184" s="77"/>
      <c r="DQ184" s="77"/>
      <c r="DR184" s="77"/>
      <c r="DS184" s="77"/>
      <c r="DT184" s="77"/>
      <c r="DU184" s="77"/>
      <c r="DV184" s="77"/>
      <c r="DW184" s="77"/>
      <c r="DX184" s="77"/>
      <c r="DY184" s="77"/>
      <c r="DZ184" s="77"/>
      <c r="EA184" s="77"/>
      <c r="EB184" s="77"/>
      <c r="EC184" s="77"/>
      <c r="ED184" s="77"/>
      <c r="EE184" s="77"/>
      <c r="EF184" s="77"/>
      <c r="EG184" s="77"/>
      <c r="EH184" s="77"/>
      <c r="EI184" s="77"/>
      <c r="EJ184" s="77"/>
      <c r="EK184" s="77"/>
      <c r="EL184" s="77"/>
      <c r="EM184" s="77"/>
      <c r="EN184" s="77"/>
      <c r="EO184" s="77"/>
      <c r="EP184" s="77"/>
      <c r="EQ184" s="77"/>
      <c r="ER184" s="77"/>
      <c r="ES184" s="77"/>
      <c r="ET184" s="77"/>
      <c r="EU184" s="77"/>
      <c r="EV184" s="77"/>
      <c r="EW184" s="77"/>
      <c r="EX184" s="77"/>
      <c r="EY184" s="77"/>
      <c r="EZ184" s="77"/>
      <c r="FA184" s="77"/>
      <c r="FB184" s="77"/>
      <c r="FC184" s="77"/>
      <c r="FD184" s="77"/>
      <c r="FE184" s="77"/>
      <c r="FF184" s="77"/>
      <c r="FG184" s="77"/>
      <c r="FH184" s="77"/>
      <c r="FI184" s="77"/>
      <c r="FJ184" s="77"/>
      <c r="FK184" s="77"/>
      <c r="FL184" s="77"/>
      <c r="FM184" s="77"/>
      <c r="FN184" s="77"/>
      <c r="FO184" s="77"/>
      <c r="FP184" s="77"/>
      <c r="FQ184" s="77"/>
      <c r="FR184" s="77"/>
      <c r="FS184" s="77"/>
      <c r="FT184" s="77"/>
      <c r="FU184" s="77"/>
      <c r="FV184" s="77"/>
      <c r="FW184" s="77"/>
      <c r="FX184" s="77"/>
      <c r="FY184" s="77"/>
      <c r="FZ184" s="77"/>
      <c r="GA184" s="77"/>
      <c r="GB184" s="77"/>
      <c r="GC184" s="77"/>
      <c r="GD184" s="77"/>
      <c r="GE184" s="77"/>
      <c r="GF184" s="77"/>
      <c r="GG184" s="77"/>
      <c r="GH184" s="77"/>
      <c r="GI184" s="77"/>
      <c r="GJ184" s="77"/>
      <c r="GK184" s="77"/>
      <c r="GL184" s="77"/>
      <c r="GM184" s="77"/>
      <c r="GN184" s="77"/>
      <c r="GO184" s="77"/>
      <c r="GP184" s="77"/>
      <c r="GQ184" s="77"/>
      <c r="GR184" s="77"/>
      <c r="GS184" s="77"/>
      <c r="GT184" s="77"/>
      <c r="GU184" s="77"/>
      <c r="GV184" s="77"/>
      <c r="GW184" s="77"/>
      <c r="GX184" s="77"/>
      <c r="GY184" s="77"/>
      <c r="GZ184" s="77"/>
      <c r="HA184" s="77"/>
      <c r="HB184" s="77"/>
      <c r="HC184" s="77"/>
      <c r="HD184" s="77"/>
      <c r="HE184" s="77"/>
      <c r="HF184" s="77"/>
      <c r="HG184" s="77"/>
      <c r="HH184" s="77"/>
      <c r="HI184" s="77"/>
      <c r="HJ184" s="77"/>
      <c r="HK184" s="77"/>
      <c r="HL184" s="77"/>
      <c r="HM184" s="77"/>
      <c r="HN184" s="77"/>
      <c r="HO184" s="77"/>
      <c r="HP184" s="77"/>
      <c r="HQ184" s="77"/>
      <c r="HR184" s="77"/>
      <c r="HS184" s="77"/>
      <c r="HT184" s="77"/>
      <c r="HU184" s="77"/>
      <c r="HV184" s="77"/>
      <c r="HW184" s="77"/>
      <c r="HX184" s="77"/>
      <c r="HY184" s="77"/>
      <c r="HZ184" s="77"/>
      <c r="IA184" s="77"/>
      <c r="IB184" s="77"/>
      <c r="IC184" s="77"/>
      <c r="ID184" s="77"/>
      <c r="IE184" s="77"/>
      <c r="IF184" s="77"/>
      <c r="IG184" s="77"/>
      <c r="IH184" s="77"/>
      <c r="II184" s="77"/>
      <c r="IJ184" s="77"/>
      <c r="IK184" s="77"/>
      <c r="IL184" s="77"/>
      <c r="IM184" s="77"/>
    </row>
    <row r="185" spans="2:247" s="60" customFormat="1" ht="73.5" customHeight="1" thickBot="1" x14ac:dyDescent="0.25">
      <c r="B185" s="166"/>
      <c r="C185" s="53" t="s">
        <v>466</v>
      </c>
      <c r="D185" s="133">
        <v>104</v>
      </c>
      <c r="E185" s="55">
        <f t="shared" ref="E185:E187" si="79">D185*0.8</f>
        <v>83.2</v>
      </c>
      <c r="F185" s="55">
        <f t="shared" ref="F185:F187" si="80">D185*0.75</f>
        <v>78</v>
      </c>
      <c r="G185" s="55">
        <f t="shared" ref="G185:G187" si="81">D185*0.7</f>
        <v>72.8</v>
      </c>
      <c r="H185" s="55">
        <f t="shared" ref="H185:H187" si="82">D185*0.65</f>
        <v>67.600000000000009</v>
      </c>
      <c r="I185" s="134">
        <f t="shared" ref="I185:I187" si="83">D185*0.6</f>
        <v>62.4</v>
      </c>
      <c r="J185" s="144"/>
      <c r="K185" s="395"/>
      <c r="L185" s="3"/>
      <c r="M185" s="4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</row>
    <row r="186" spans="2:247" s="60" customFormat="1" ht="73.5" customHeight="1" thickBot="1" x14ac:dyDescent="0.25">
      <c r="B186" s="166"/>
      <c r="C186" s="53" t="s">
        <v>467</v>
      </c>
      <c r="D186" s="133">
        <v>104</v>
      </c>
      <c r="E186" s="55">
        <f t="shared" ref="E186" si="84">D186*0.8</f>
        <v>83.2</v>
      </c>
      <c r="F186" s="55">
        <f t="shared" ref="F186" si="85">D186*0.75</f>
        <v>78</v>
      </c>
      <c r="G186" s="55">
        <f t="shared" ref="G186" si="86">D186*0.7</f>
        <v>72.8</v>
      </c>
      <c r="H186" s="55">
        <f t="shared" ref="H186" si="87">D186*0.65</f>
        <v>67.600000000000009</v>
      </c>
      <c r="I186" s="134">
        <f t="shared" ref="I186" si="88">D186*0.6</f>
        <v>62.4</v>
      </c>
      <c r="J186" s="355"/>
      <c r="K186" s="396"/>
      <c r="L186" s="3"/>
      <c r="M186" s="4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</row>
    <row r="187" spans="2:247" s="60" customFormat="1" ht="73.5" customHeight="1" thickBot="1" x14ac:dyDescent="0.25">
      <c r="B187" s="166"/>
      <c r="C187" s="53" t="s">
        <v>468</v>
      </c>
      <c r="D187" s="133">
        <v>104</v>
      </c>
      <c r="E187" s="55">
        <f t="shared" si="79"/>
        <v>83.2</v>
      </c>
      <c r="F187" s="55">
        <f t="shared" si="80"/>
        <v>78</v>
      </c>
      <c r="G187" s="55">
        <f t="shared" si="81"/>
        <v>72.8</v>
      </c>
      <c r="H187" s="55">
        <f t="shared" si="82"/>
        <v>67.600000000000009</v>
      </c>
      <c r="I187" s="134">
        <f t="shared" si="83"/>
        <v>62.4</v>
      </c>
      <c r="J187" s="355"/>
      <c r="K187" s="396"/>
      <c r="L187" s="3"/>
      <c r="M187" s="4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</row>
    <row r="188" spans="2:247" s="78" customFormat="1" ht="25.5" customHeight="1" thickBot="1" x14ac:dyDescent="0.3">
      <c r="B188" s="490" t="s">
        <v>181</v>
      </c>
      <c r="C188" s="491"/>
      <c r="D188" s="491"/>
      <c r="E188" s="491"/>
      <c r="F188" s="491"/>
      <c r="G188" s="491"/>
      <c r="H188" s="491"/>
      <c r="I188" s="491"/>
      <c r="J188" s="491"/>
      <c r="K188" s="492"/>
      <c r="L188" s="125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  <c r="AD188" s="77"/>
      <c r="AE188" s="77"/>
      <c r="AF188" s="77"/>
      <c r="AG188" s="77"/>
      <c r="AH188" s="77"/>
      <c r="AI188" s="77"/>
      <c r="AJ188" s="77"/>
      <c r="AK188" s="77"/>
      <c r="AL188" s="77"/>
      <c r="AM188" s="77"/>
      <c r="AN188" s="77"/>
      <c r="AO188" s="77"/>
      <c r="AP188" s="77"/>
      <c r="AQ188" s="77"/>
      <c r="AR188" s="77"/>
      <c r="AS188" s="77"/>
      <c r="AT188" s="77"/>
      <c r="AU188" s="77"/>
      <c r="AV188" s="77"/>
      <c r="AW188" s="77"/>
      <c r="AX188" s="77"/>
      <c r="AY188" s="77"/>
      <c r="AZ188" s="77"/>
      <c r="BA188" s="77"/>
      <c r="BB188" s="77"/>
      <c r="BC188" s="77"/>
      <c r="BD188" s="77"/>
      <c r="BE188" s="77"/>
      <c r="BF188" s="77"/>
      <c r="BG188" s="77"/>
      <c r="BH188" s="77"/>
      <c r="BI188" s="77"/>
      <c r="BJ188" s="77"/>
      <c r="BK188" s="77"/>
      <c r="BL188" s="77"/>
      <c r="BM188" s="77"/>
      <c r="BN188" s="77"/>
      <c r="BO188" s="77"/>
      <c r="BP188" s="77"/>
      <c r="BQ188" s="77"/>
      <c r="BR188" s="77"/>
      <c r="BS188" s="77"/>
      <c r="BT188" s="77"/>
      <c r="BU188" s="77"/>
      <c r="BV188" s="77"/>
      <c r="BW188" s="77"/>
      <c r="BX188" s="77"/>
      <c r="BY188" s="77"/>
      <c r="BZ188" s="77"/>
      <c r="CA188" s="77"/>
      <c r="CB188" s="77"/>
      <c r="CC188" s="77"/>
      <c r="CD188" s="77"/>
      <c r="CE188" s="77"/>
      <c r="CF188" s="77"/>
      <c r="CG188" s="77"/>
      <c r="CH188" s="77"/>
      <c r="CI188" s="77"/>
      <c r="CJ188" s="77"/>
      <c r="CK188" s="77"/>
      <c r="CL188" s="77"/>
      <c r="CM188" s="77"/>
      <c r="CN188" s="77"/>
      <c r="CO188" s="77"/>
      <c r="CP188" s="77"/>
      <c r="CQ188" s="77"/>
      <c r="CR188" s="77"/>
      <c r="CS188" s="77"/>
      <c r="CT188" s="77"/>
      <c r="CU188" s="77"/>
      <c r="CV188" s="77"/>
      <c r="CW188" s="77"/>
      <c r="CX188" s="77"/>
      <c r="CY188" s="77"/>
      <c r="CZ188" s="77"/>
      <c r="DA188" s="77"/>
      <c r="DB188" s="77"/>
      <c r="DC188" s="77"/>
      <c r="DD188" s="77"/>
      <c r="DE188" s="77"/>
      <c r="DF188" s="77"/>
      <c r="DG188" s="77"/>
      <c r="DH188" s="77"/>
      <c r="DI188" s="77"/>
      <c r="DJ188" s="77"/>
      <c r="DK188" s="77"/>
      <c r="DL188" s="77"/>
      <c r="DM188" s="77"/>
      <c r="DN188" s="77"/>
      <c r="DO188" s="77"/>
      <c r="DP188" s="77"/>
      <c r="DQ188" s="77"/>
      <c r="DR188" s="77"/>
      <c r="DS188" s="77"/>
      <c r="DT188" s="77"/>
      <c r="DU188" s="77"/>
      <c r="DV188" s="77"/>
      <c r="DW188" s="77"/>
      <c r="DX188" s="77"/>
      <c r="DY188" s="77"/>
      <c r="DZ188" s="77"/>
      <c r="EA188" s="77"/>
      <c r="EB188" s="77"/>
      <c r="EC188" s="77"/>
      <c r="ED188" s="77"/>
      <c r="EE188" s="77"/>
      <c r="EF188" s="77"/>
      <c r="EG188" s="77"/>
      <c r="EH188" s="77"/>
      <c r="EI188" s="77"/>
      <c r="EJ188" s="77"/>
      <c r="EK188" s="77"/>
      <c r="EL188" s="77"/>
      <c r="EM188" s="77"/>
      <c r="EN188" s="77"/>
      <c r="EO188" s="77"/>
      <c r="EP188" s="77"/>
      <c r="EQ188" s="77"/>
      <c r="ER188" s="77"/>
      <c r="ES188" s="77"/>
      <c r="ET188" s="77"/>
      <c r="EU188" s="77"/>
      <c r="EV188" s="77"/>
      <c r="EW188" s="77"/>
      <c r="EX188" s="77"/>
      <c r="EY188" s="77"/>
      <c r="EZ188" s="77"/>
      <c r="FA188" s="77"/>
      <c r="FB188" s="77"/>
      <c r="FC188" s="77"/>
      <c r="FD188" s="77"/>
      <c r="FE188" s="77"/>
      <c r="FF188" s="77"/>
      <c r="FG188" s="77"/>
      <c r="FH188" s="77"/>
      <c r="FI188" s="77"/>
      <c r="FJ188" s="77"/>
      <c r="FK188" s="77"/>
      <c r="FL188" s="77"/>
      <c r="FM188" s="77"/>
      <c r="FN188" s="77"/>
      <c r="FO188" s="77"/>
      <c r="FP188" s="77"/>
      <c r="FQ188" s="77"/>
      <c r="FR188" s="77"/>
      <c r="FS188" s="77"/>
      <c r="FT188" s="77"/>
      <c r="FU188" s="77"/>
      <c r="FV188" s="77"/>
      <c r="FW188" s="77"/>
      <c r="FX188" s="77"/>
      <c r="FY188" s="77"/>
      <c r="FZ188" s="77"/>
      <c r="GA188" s="77"/>
      <c r="GB188" s="77"/>
      <c r="GC188" s="77"/>
      <c r="GD188" s="77"/>
      <c r="GE188" s="77"/>
      <c r="GF188" s="77"/>
      <c r="GG188" s="77"/>
      <c r="GH188" s="77"/>
      <c r="GI188" s="77"/>
      <c r="GJ188" s="77"/>
      <c r="GK188" s="77"/>
      <c r="GL188" s="77"/>
      <c r="GM188" s="77"/>
      <c r="GN188" s="77"/>
      <c r="GO188" s="77"/>
      <c r="GP188" s="77"/>
      <c r="GQ188" s="77"/>
      <c r="GR188" s="77"/>
      <c r="GS188" s="77"/>
      <c r="GT188" s="77"/>
      <c r="GU188" s="77"/>
      <c r="GV188" s="77"/>
      <c r="GW188" s="77"/>
      <c r="GX188" s="77"/>
      <c r="GY188" s="77"/>
      <c r="GZ188" s="77"/>
      <c r="HA188" s="77"/>
      <c r="HB188" s="77"/>
      <c r="HC188" s="77"/>
      <c r="HD188" s="77"/>
      <c r="HE188" s="77"/>
      <c r="HF188" s="77"/>
      <c r="HG188" s="77"/>
      <c r="HH188" s="77"/>
      <c r="HI188" s="77"/>
      <c r="HJ188" s="77"/>
      <c r="HK188" s="77"/>
      <c r="HL188" s="77"/>
      <c r="HM188" s="77"/>
      <c r="HN188" s="77"/>
      <c r="HO188" s="77"/>
      <c r="HP188" s="77"/>
      <c r="HQ188" s="77"/>
      <c r="HR188" s="77"/>
      <c r="HS188" s="77"/>
      <c r="HT188" s="77"/>
      <c r="HU188" s="77"/>
      <c r="HV188" s="77"/>
      <c r="HW188" s="77"/>
      <c r="HX188" s="77"/>
      <c r="HY188" s="77"/>
      <c r="HZ188" s="77"/>
      <c r="IA188" s="77"/>
      <c r="IB188" s="77"/>
      <c r="IC188" s="77"/>
      <c r="ID188" s="77"/>
      <c r="IE188" s="77"/>
      <c r="IF188" s="77"/>
      <c r="IG188" s="77"/>
      <c r="IH188" s="77"/>
      <c r="II188" s="77"/>
      <c r="IJ188" s="77"/>
      <c r="IK188" s="77"/>
      <c r="IL188" s="77"/>
      <c r="IM188" s="77"/>
    </row>
    <row r="189" spans="2:247" s="60" customFormat="1" ht="93" customHeight="1" thickBot="1" x14ac:dyDescent="0.25">
      <c r="B189" s="166"/>
      <c r="C189" s="167" t="s">
        <v>256</v>
      </c>
      <c r="D189" s="38">
        <v>281</v>
      </c>
      <c r="E189" s="39">
        <f t="shared" si="74"/>
        <v>224.8</v>
      </c>
      <c r="F189" s="39">
        <f t="shared" si="75"/>
        <v>210.75</v>
      </c>
      <c r="G189" s="39">
        <f t="shared" si="76"/>
        <v>196.7</v>
      </c>
      <c r="H189" s="39">
        <f t="shared" si="77"/>
        <v>182.65</v>
      </c>
      <c r="I189" s="40">
        <f t="shared" si="78"/>
        <v>168.6</v>
      </c>
      <c r="J189" s="144"/>
      <c r="K189" s="116"/>
      <c r="L189" s="3"/>
      <c r="M189" s="4">
        <f t="shared" si="68"/>
        <v>331.58</v>
      </c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</row>
    <row r="190" spans="2:247" s="60" customFormat="1" ht="93" customHeight="1" thickBot="1" x14ac:dyDescent="0.25">
      <c r="B190" s="166"/>
      <c r="C190" s="167" t="s">
        <v>257</v>
      </c>
      <c r="D190" s="38">
        <v>183</v>
      </c>
      <c r="E190" s="39">
        <f t="shared" si="74"/>
        <v>146.4</v>
      </c>
      <c r="F190" s="39">
        <f t="shared" si="75"/>
        <v>137.25</v>
      </c>
      <c r="G190" s="39">
        <f t="shared" si="76"/>
        <v>128.1</v>
      </c>
      <c r="H190" s="39">
        <f t="shared" si="77"/>
        <v>118.95</v>
      </c>
      <c r="I190" s="40">
        <f t="shared" si="78"/>
        <v>109.8</v>
      </c>
      <c r="J190" s="144"/>
      <c r="K190" s="116"/>
      <c r="L190" s="3"/>
      <c r="M190" s="4">
        <f t="shared" si="68"/>
        <v>215.94</v>
      </c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</row>
    <row r="191" spans="2:247" s="60" customFormat="1" ht="93" customHeight="1" thickBot="1" x14ac:dyDescent="0.25">
      <c r="B191" s="166"/>
      <c r="C191" s="167" t="s">
        <v>258</v>
      </c>
      <c r="D191" s="38">
        <v>221</v>
      </c>
      <c r="E191" s="39">
        <f t="shared" si="74"/>
        <v>176.8</v>
      </c>
      <c r="F191" s="39">
        <f t="shared" si="75"/>
        <v>165.75</v>
      </c>
      <c r="G191" s="39">
        <f t="shared" si="76"/>
        <v>154.69999999999999</v>
      </c>
      <c r="H191" s="39">
        <f t="shared" si="77"/>
        <v>143.65</v>
      </c>
      <c r="I191" s="40">
        <f t="shared" si="78"/>
        <v>132.6</v>
      </c>
      <c r="J191" s="144"/>
      <c r="K191" s="116"/>
      <c r="L191" s="3"/>
      <c r="M191" s="4">
        <f t="shared" si="68"/>
        <v>260.77999999999997</v>
      </c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</row>
    <row r="192" spans="2:247" s="60" customFormat="1" ht="93" customHeight="1" thickBot="1" x14ac:dyDescent="0.25">
      <c r="B192" s="166"/>
      <c r="C192" s="168" t="s">
        <v>259</v>
      </c>
      <c r="D192" s="35">
        <v>327</v>
      </c>
      <c r="E192" s="36">
        <f t="shared" si="74"/>
        <v>261.60000000000002</v>
      </c>
      <c r="F192" s="36">
        <f t="shared" si="75"/>
        <v>245.25</v>
      </c>
      <c r="G192" s="36">
        <f t="shared" si="76"/>
        <v>228.89999999999998</v>
      </c>
      <c r="H192" s="36">
        <f t="shared" si="77"/>
        <v>212.55</v>
      </c>
      <c r="I192" s="37">
        <f t="shared" si="78"/>
        <v>196.2</v>
      </c>
      <c r="J192" s="169"/>
      <c r="K192" s="120"/>
      <c r="L192" s="3"/>
      <c r="M192" s="4">
        <f t="shared" si="68"/>
        <v>385.86</v>
      </c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</row>
    <row r="193" spans="2:247" s="60" customFormat="1" ht="93" customHeight="1" thickBot="1" x14ac:dyDescent="0.25">
      <c r="B193" s="166"/>
      <c r="C193" s="167" t="s">
        <v>260</v>
      </c>
      <c r="D193" s="38">
        <v>219</v>
      </c>
      <c r="E193" s="39">
        <f t="shared" si="74"/>
        <v>175.20000000000002</v>
      </c>
      <c r="F193" s="39">
        <f t="shared" si="75"/>
        <v>164.25</v>
      </c>
      <c r="G193" s="39">
        <f t="shared" si="76"/>
        <v>153.29999999999998</v>
      </c>
      <c r="H193" s="39">
        <f t="shared" si="77"/>
        <v>142.35</v>
      </c>
      <c r="I193" s="40">
        <f t="shared" si="78"/>
        <v>131.4</v>
      </c>
      <c r="J193" s="144"/>
      <c r="K193" s="116"/>
      <c r="L193" s="3"/>
      <c r="M193" s="4">
        <f t="shared" si="68"/>
        <v>258.42</v>
      </c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</row>
    <row r="194" spans="2:247" s="60" customFormat="1" ht="93" customHeight="1" thickBot="1" x14ac:dyDescent="0.25">
      <c r="B194" s="166"/>
      <c r="C194" s="168" t="s">
        <v>261</v>
      </c>
      <c r="D194" s="35">
        <v>250</v>
      </c>
      <c r="E194" s="36">
        <f t="shared" si="74"/>
        <v>200</v>
      </c>
      <c r="F194" s="36">
        <f t="shared" si="75"/>
        <v>187.5</v>
      </c>
      <c r="G194" s="36">
        <f t="shared" si="76"/>
        <v>175</v>
      </c>
      <c r="H194" s="36">
        <f t="shared" si="77"/>
        <v>162.5</v>
      </c>
      <c r="I194" s="37">
        <f t="shared" si="78"/>
        <v>150</v>
      </c>
      <c r="J194" s="169"/>
      <c r="K194" s="120"/>
      <c r="L194" s="3"/>
      <c r="M194" s="4">
        <f t="shared" si="68"/>
        <v>295</v>
      </c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</row>
    <row r="195" spans="2:247" s="60" customFormat="1" ht="93" customHeight="1" thickBot="1" x14ac:dyDescent="0.25">
      <c r="B195" s="166"/>
      <c r="C195" s="167" t="s">
        <v>262</v>
      </c>
      <c r="D195" s="38">
        <v>250</v>
      </c>
      <c r="E195" s="39">
        <f t="shared" si="74"/>
        <v>200</v>
      </c>
      <c r="F195" s="39">
        <f t="shared" si="75"/>
        <v>187.5</v>
      </c>
      <c r="G195" s="39">
        <f t="shared" si="76"/>
        <v>175</v>
      </c>
      <c r="H195" s="39">
        <f t="shared" si="77"/>
        <v>162.5</v>
      </c>
      <c r="I195" s="40">
        <f t="shared" si="78"/>
        <v>150</v>
      </c>
      <c r="J195" s="144"/>
      <c r="K195" s="116"/>
      <c r="L195" s="3"/>
      <c r="M195" s="4">
        <f t="shared" si="68"/>
        <v>295</v>
      </c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</row>
    <row r="196" spans="2:247" s="60" customFormat="1" ht="93" customHeight="1" thickBot="1" x14ac:dyDescent="0.25">
      <c r="B196" s="166"/>
      <c r="C196" s="168" t="s">
        <v>263</v>
      </c>
      <c r="D196" s="35">
        <v>285</v>
      </c>
      <c r="E196" s="36">
        <f t="shared" si="74"/>
        <v>228</v>
      </c>
      <c r="F196" s="36">
        <f t="shared" si="75"/>
        <v>213.75</v>
      </c>
      <c r="G196" s="36">
        <f t="shared" si="76"/>
        <v>199.5</v>
      </c>
      <c r="H196" s="36">
        <f t="shared" si="77"/>
        <v>185.25</v>
      </c>
      <c r="I196" s="37">
        <f t="shared" si="78"/>
        <v>171</v>
      </c>
      <c r="J196" s="169"/>
      <c r="K196" s="120"/>
      <c r="L196" s="3"/>
      <c r="M196" s="4">
        <f t="shared" si="68"/>
        <v>336.3</v>
      </c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</row>
    <row r="197" spans="2:247" s="60" customFormat="1" ht="93" customHeight="1" thickBot="1" x14ac:dyDescent="0.25">
      <c r="B197" s="166"/>
      <c r="C197" s="167" t="s">
        <v>264</v>
      </c>
      <c r="D197" s="38">
        <v>246</v>
      </c>
      <c r="E197" s="39">
        <f t="shared" si="74"/>
        <v>196.8</v>
      </c>
      <c r="F197" s="39">
        <f t="shared" si="75"/>
        <v>184.5</v>
      </c>
      <c r="G197" s="39">
        <f t="shared" si="76"/>
        <v>172.2</v>
      </c>
      <c r="H197" s="39">
        <f t="shared" si="77"/>
        <v>159.9</v>
      </c>
      <c r="I197" s="40">
        <f t="shared" si="78"/>
        <v>147.6</v>
      </c>
      <c r="J197" s="144"/>
      <c r="K197" s="116"/>
      <c r="L197" s="3"/>
      <c r="M197" s="4">
        <f t="shared" si="68"/>
        <v>290.27999999999997</v>
      </c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</row>
    <row r="198" spans="2:247" s="60" customFormat="1" ht="93" customHeight="1" thickBot="1" x14ac:dyDescent="0.25">
      <c r="B198" s="166"/>
      <c r="C198" s="168" t="s">
        <v>265</v>
      </c>
      <c r="D198" s="35">
        <v>271</v>
      </c>
      <c r="E198" s="36">
        <f t="shared" si="74"/>
        <v>216.8</v>
      </c>
      <c r="F198" s="36">
        <f t="shared" si="75"/>
        <v>203.25</v>
      </c>
      <c r="G198" s="36">
        <f t="shared" si="76"/>
        <v>189.7</v>
      </c>
      <c r="H198" s="36">
        <f t="shared" si="77"/>
        <v>176.15</v>
      </c>
      <c r="I198" s="37">
        <f t="shared" si="78"/>
        <v>162.6</v>
      </c>
      <c r="J198" s="169"/>
      <c r="K198" s="120"/>
      <c r="L198" s="3"/>
      <c r="M198" s="4">
        <f t="shared" si="68"/>
        <v>319.77999999999997</v>
      </c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</row>
    <row r="199" spans="2:247" s="60" customFormat="1" ht="93" customHeight="1" thickBot="1" x14ac:dyDescent="0.25">
      <c r="B199" s="166"/>
      <c r="C199" s="167" t="s">
        <v>266</v>
      </c>
      <c r="D199" s="38">
        <v>393</v>
      </c>
      <c r="E199" s="39">
        <f t="shared" si="74"/>
        <v>314.40000000000003</v>
      </c>
      <c r="F199" s="39">
        <f t="shared" si="75"/>
        <v>294.75</v>
      </c>
      <c r="G199" s="39">
        <f t="shared" si="76"/>
        <v>275.09999999999997</v>
      </c>
      <c r="H199" s="39">
        <f t="shared" si="77"/>
        <v>255.45000000000002</v>
      </c>
      <c r="I199" s="40">
        <f t="shared" si="78"/>
        <v>235.79999999999998</v>
      </c>
      <c r="J199" s="144"/>
      <c r="K199" s="116"/>
      <c r="L199" s="3"/>
      <c r="M199" s="4">
        <f t="shared" si="68"/>
        <v>463.74</v>
      </c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</row>
    <row r="200" spans="2:247" s="60" customFormat="1" ht="93" customHeight="1" thickBot="1" x14ac:dyDescent="0.25">
      <c r="B200" s="166"/>
      <c r="C200" s="168" t="s">
        <v>267</v>
      </c>
      <c r="D200" s="35">
        <v>228</v>
      </c>
      <c r="E200" s="36">
        <f t="shared" si="74"/>
        <v>182.4</v>
      </c>
      <c r="F200" s="36">
        <f t="shared" si="75"/>
        <v>171</v>
      </c>
      <c r="G200" s="36">
        <f t="shared" si="76"/>
        <v>159.6</v>
      </c>
      <c r="H200" s="36">
        <f t="shared" si="77"/>
        <v>148.20000000000002</v>
      </c>
      <c r="I200" s="37">
        <f t="shared" si="78"/>
        <v>136.79999999999998</v>
      </c>
      <c r="J200" s="169"/>
      <c r="K200" s="120"/>
      <c r="L200" s="3"/>
      <c r="M200" s="4">
        <f t="shared" si="68"/>
        <v>269.04000000000002</v>
      </c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</row>
    <row r="201" spans="2:247" s="60" customFormat="1" ht="93" customHeight="1" thickBot="1" x14ac:dyDescent="0.25">
      <c r="B201" s="166"/>
      <c r="C201" s="167" t="s">
        <v>268</v>
      </c>
      <c r="D201" s="38">
        <v>270</v>
      </c>
      <c r="E201" s="39">
        <f t="shared" si="74"/>
        <v>216</v>
      </c>
      <c r="F201" s="39">
        <f t="shared" si="75"/>
        <v>202.5</v>
      </c>
      <c r="G201" s="39">
        <f t="shared" si="76"/>
        <v>189</v>
      </c>
      <c r="H201" s="39">
        <f t="shared" si="77"/>
        <v>175.5</v>
      </c>
      <c r="I201" s="40">
        <f t="shared" si="78"/>
        <v>162</v>
      </c>
      <c r="J201" s="144"/>
      <c r="K201" s="116"/>
      <c r="L201" s="3"/>
      <c r="M201" s="4">
        <f t="shared" si="68"/>
        <v>318.60000000000002</v>
      </c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</row>
    <row r="202" spans="2:247" s="60" customFormat="1" ht="93" customHeight="1" thickBot="1" x14ac:dyDescent="0.25">
      <c r="B202" s="166"/>
      <c r="C202" s="168" t="s">
        <v>269</v>
      </c>
      <c r="D202" s="35">
        <v>267</v>
      </c>
      <c r="E202" s="36">
        <f t="shared" si="74"/>
        <v>213.60000000000002</v>
      </c>
      <c r="F202" s="36">
        <f t="shared" si="75"/>
        <v>200.25</v>
      </c>
      <c r="G202" s="36">
        <f t="shared" si="76"/>
        <v>186.89999999999998</v>
      </c>
      <c r="H202" s="36">
        <f t="shared" si="77"/>
        <v>173.55</v>
      </c>
      <c r="I202" s="37">
        <f t="shared" si="78"/>
        <v>160.19999999999999</v>
      </c>
      <c r="J202" s="169"/>
      <c r="K202" s="120"/>
      <c r="L202" s="3"/>
      <c r="M202" s="4">
        <f t="shared" si="68"/>
        <v>315.06</v>
      </c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</row>
    <row r="203" spans="2:247" s="60" customFormat="1" ht="93" customHeight="1" thickBot="1" x14ac:dyDescent="0.25">
      <c r="B203" s="166"/>
      <c r="C203" s="167" t="s">
        <v>270</v>
      </c>
      <c r="D203" s="38">
        <v>266</v>
      </c>
      <c r="E203" s="39">
        <f t="shared" si="74"/>
        <v>212.8</v>
      </c>
      <c r="F203" s="39">
        <f t="shared" si="75"/>
        <v>199.5</v>
      </c>
      <c r="G203" s="39">
        <f t="shared" si="76"/>
        <v>186.2</v>
      </c>
      <c r="H203" s="39">
        <f t="shared" si="77"/>
        <v>172.9</v>
      </c>
      <c r="I203" s="40">
        <f t="shared" si="78"/>
        <v>159.6</v>
      </c>
      <c r="J203" s="144"/>
      <c r="K203" s="116"/>
      <c r="L203" s="3"/>
      <c r="M203" s="4">
        <f t="shared" si="68"/>
        <v>313.88</v>
      </c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</row>
    <row r="204" spans="2:247" s="60" customFormat="1" ht="93" customHeight="1" thickBot="1" x14ac:dyDescent="0.25">
      <c r="B204" s="166"/>
      <c r="C204" s="168" t="s">
        <v>271</v>
      </c>
      <c r="D204" s="35">
        <v>472</v>
      </c>
      <c r="E204" s="36">
        <f t="shared" si="74"/>
        <v>377.6</v>
      </c>
      <c r="F204" s="36">
        <f t="shared" si="75"/>
        <v>354</v>
      </c>
      <c r="G204" s="36">
        <f t="shared" si="76"/>
        <v>330.4</v>
      </c>
      <c r="H204" s="36">
        <f t="shared" si="77"/>
        <v>306.8</v>
      </c>
      <c r="I204" s="37">
        <f t="shared" si="78"/>
        <v>283.2</v>
      </c>
      <c r="J204" s="169"/>
      <c r="K204" s="120"/>
      <c r="L204" s="3"/>
      <c r="M204" s="4">
        <f t="shared" si="68"/>
        <v>556.96</v>
      </c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</row>
    <row r="205" spans="2:247" s="60" customFormat="1" ht="93" customHeight="1" thickBot="1" x14ac:dyDescent="0.25">
      <c r="B205" s="166"/>
      <c r="C205" s="167" t="s">
        <v>272</v>
      </c>
      <c r="D205" s="38">
        <v>289</v>
      </c>
      <c r="E205" s="39">
        <f t="shared" si="74"/>
        <v>231.20000000000002</v>
      </c>
      <c r="F205" s="39">
        <f t="shared" si="75"/>
        <v>216.75</v>
      </c>
      <c r="G205" s="39">
        <f t="shared" si="76"/>
        <v>202.29999999999998</v>
      </c>
      <c r="H205" s="39">
        <f t="shared" si="77"/>
        <v>187.85</v>
      </c>
      <c r="I205" s="40">
        <f t="shared" si="78"/>
        <v>173.4</v>
      </c>
      <c r="J205" s="144"/>
      <c r="K205" s="116"/>
      <c r="L205" s="3"/>
      <c r="M205" s="4">
        <f t="shared" si="68"/>
        <v>341.02</v>
      </c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</row>
    <row r="206" spans="2:247" s="60" customFormat="1" ht="93" customHeight="1" thickBot="1" x14ac:dyDescent="0.25">
      <c r="B206" s="166"/>
      <c r="C206" s="168" t="s">
        <v>273</v>
      </c>
      <c r="D206" s="35">
        <v>247</v>
      </c>
      <c r="E206" s="36">
        <f t="shared" si="74"/>
        <v>197.60000000000002</v>
      </c>
      <c r="F206" s="36">
        <f t="shared" si="75"/>
        <v>185.25</v>
      </c>
      <c r="G206" s="36">
        <f t="shared" si="76"/>
        <v>172.89999999999998</v>
      </c>
      <c r="H206" s="36">
        <f t="shared" si="77"/>
        <v>160.55000000000001</v>
      </c>
      <c r="I206" s="37">
        <f t="shared" si="78"/>
        <v>148.19999999999999</v>
      </c>
      <c r="J206" s="169"/>
      <c r="K206" s="120"/>
      <c r="L206" s="3"/>
      <c r="M206" s="4">
        <f t="shared" si="68"/>
        <v>291.45999999999998</v>
      </c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</row>
    <row r="207" spans="2:247" s="60" customFormat="1" ht="93" customHeight="1" thickBot="1" x14ac:dyDescent="0.25">
      <c r="B207" s="166"/>
      <c r="C207" s="167" t="s">
        <v>274</v>
      </c>
      <c r="D207" s="38">
        <v>442</v>
      </c>
      <c r="E207" s="39">
        <f t="shared" si="74"/>
        <v>353.6</v>
      </c>
      <c r="F207" s="39">
        <f t="shared" si="75"/>
        <v>331.5</v>
      </c>
      <c r="G207" s="39">
        <f t="shared" si="76"/>
        <v>309.39999999999998</v>
      </c>
      <c r="H207" s="39">
        <f t="shared" si="77"/>
        <v>287.3</v>
      </c>
      <c r="I207" s="40">
        <f t="shared" si="78"/>
        <v>265.2</v>
      </c>
      <c r="J207" s="144"/>
      <c r="K207" s="116"/>
      <c r="L207" s="3"/>
      <c r="M207" s="4">
        <f t="shared" si="68"/>
        <v>521.55999999999995</v>
      </c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</row>
    <row r="208" spans="2:247" s="60" customFormat="1" ht="93" customHeight="1" thickBot="1" x14ac:dyDescent="0.25">
      <c r="B208" s="166"/>
      <c r="C208" s="168" t="s">
        <v>275</v>
      </c>
      <c r="D208" s="35">
        <v>127</v>
      </c>
      <c r="E208" s="36">
        <f t="shared" si="74"/>
        <v>101.60000000000001</v>
      </c>
      <c r="F208" s="36">
        <f t="shared" si="75"/>
        <v>95.25</v>
      </c>
      <c r="G208" s="36">
        <f t="shared" si="76"/>
        <v>88.899999999999991</v>
      </c>
      <c r="H208" s="36">
        <f t="shared" si="77"/>
        <v>82.55</v>
      </c>
      <c r="I208" s="37">
        <f t="shared" si="78"/>
        <v>76.2</v>
      </c>
      <c r="J208" s="169"/>
      <c r="K208" s="120"/>
      <c r="L208" s="3"/>
      <c r="M208" s="4">
        <f t="shared" si="68"/>
        <v>149.86000000000001</v>
      </c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</row>
    <row r="209" spans="2:247" s="60" customFormat="1" ht="93" customHeight="1" thickBot="1" x14ac:dyDescent="0.25">
      <c r="B209" s="166"/>
      <c r="C209" s="167" t="s">
        <v>276</v>
      </c>
      <c r="D209" s="38">
        <v>160</v>
      </c>
      <c r="E209" s="39">
        <f t="shared" si="74"/>
        <v>128</v>
      </c>
      <c r="F209" s="39">
        <f t="shared" si="75"/>
        <v>120</v>
      </c>
      <c r="G209" s="39">
        <f t="shared" si="76"/>
        <v>112</v>
      </c>
      <c r="H209" s="39">
        <f t="shared" si="77"/>
        <v>104</v>
      </c>
      <c r="I209" s="40">
        <f t="shared" si="78"/>
        <v>96</v>
      </c>
      <c r="J209" s="144"/>
      <c r="K209" s="116"/>
      <c r="L209" s="3"/>
      <c r="M209" s="4">
        <f t="shared" si="68"/>
        <v>188.8</v>
      </c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</row>
    <row r="210" spans="2:247" s="60" customFormat="1" ht="93" customHeight="1" thickBot="1" x14ac:dyDescent="0.25">
      <c r="B210" s="166"/>
      <c r="C210" s="168" t="s">
        <v>277</v>
      </c>
      <c r="D210" s="35">
        <v>153</v>
      </c>
      <c r="E210" s="36">
        <f t="shared" si="74"/>
        <v>122.4</v>
      </c>
      <c r="F210" s="36">
        <f t="shared" si="75"/>
        <v>114.75</v>
      </c>
      <c r="G210" s="36">
        <f t="shared" si="76"/>
        <v>107.1</v>
      </c>
      <c r="H210" s="36">
        <f t="shared" si="77"/>
        <v>99.45</v>
      </c>
      <c r="I210" s="37">
        <f t="shared" si="78"/>
        <v>91.8</v>
      </c>
      <c r="J210" s="169"/>
      <c r="K210" s="120"/>
      <c r="L210" s="3"/>
      <c r="M210" s="4">
        <f t="shared" si="68"/>
        <v>180.54</v>
      </c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</row>
    <row r="211" spans="2:247" s="60" customFormat="1" ht="93" customHeight="1" thickBot="1" x14ac:dyDescent="0.25">
      <c r="B211" s="166"/>
      <c r="C211" s="167" t="s">
        <v>278</v>
      </c>
      <c r="D211" s="38">
        <v>562</v>
      </c>
      <c r="E211" s="39">
        <f t="shared" si="74"/>
        <v>449.6</v>
      </c>
      <c r="F211" s="39">
        <f t="shared" si="75"/>
        <v>421.5</v>
      </c>
      <c r="G211" s="39">
        <f t="shared" si="76"/>
        <v>393.4</v>
      </c>
      <c r="H211" s="39">
        <f t="shared" si="77"/>
        <v>365.3</v>
      </c>
      <c r="I211" s="40">
        <f t="shared" si="78"/>
        <v>337.2</v>
      </c>
      <c r="J211" s="144"/>
      <c r="K211" s="116"/>
      <c r="L211" s="3"/>
      <c r="M211" s="4">
        <f t="shared" si="68"/>
        <v>663.16</v>
      </c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</row>
    <row r="212" spans="2:247" s="60" customFormat="1" ht="93" customHeight="1" thickBot="1" x14ac:dyDescent="0.25">
      <c r="B212" s="166"/>
      <c r="C212" s="168" t="s">
        <v>279</v>
      </c>
      <c r="D212" s="35">
        <v>435</v>
      </c>
      <c r="E212" s="36">
        <f t="shared" si="74"/>
        <v>348</v>
      </c>
      <c r="F212" s="36">
        <f t="shared" si="75"/>
        <v>326.25</v>
      </c>
      <c r="G212" s="36">
        <f t="shared" si="76"/>
        <v>304.5</v>
      </c>
      <c r="H212" s="36">
        <f t="shared" si="77"/>
        <v>282.75</v>
      </c>
      <c r="I212" s="37">
        <f t="shared" si="78"/>
        <v>261</v>
      </c>
      <c r="J212" s="169"/>
      <c r="K212" s="120"/>
      <c r="L212" s="3"/>
      <c r="M212" s="4">
        <f t="shared" si="68"/>
        <v>513.29999999999995</v>
      </c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</row>
    <row r="213" spans="2:247" s="60" customFormat="1" ht="93" customHeight="1" thickBot="1" x14ac:dyDescent="0.25">
      <c r="B213" s="166"/>
      <c r="C213" s="167" t="s">
        <v>280</v>
      </c>
      <c r="D213" s="38">
        <v>468</v>
      </c>
      <c r="E213" s="39">
        <f t="shared" si="74"/>
        <v>374.40000000000003</v>
      </c>
      <c r="F213" s="39">
        <f t="shared" si="75"/>
        <v>351</v>
      </c>
      <c r="G213" s="39">
        <f t="shared" si="76"/>
        <v>327.59999999999997</v>
      </c>
      <c r="H213" s="39">
        <f t="shared" si="77"/>
        <v>304.2</v>
      </c>
      <c r="I213" s="40">
        <f t="shared" si="78"/>
        <v>280.8</v>
      </c>
      <c r="J213" s="144"/>
      <c r="K213" s="116"/>
      <c r="L213" s="3"/>
      <c r="M213" s="4">
        <f t="shared" si="68"/>
        <v>552.24</v>
      </c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</row>
    <row r="214" spans="2:247" s="60" customFormat="1" ht="93" customHeight="1" thickBot="1" x14ac:dyDescent="0.25">
      <c r="B214" s="166"/>
      <c r="C214" s="168" t="s">
        <v>281</v>
      </c>
      <c r="D214" s="35">
        <v>267</v>
      </c>
      <c r="E214" s="36">
        <f t="shared" si="74"/>
        <v>213.60000000000002</v>
      </c>
      <c r="F214" s="36">
        <f t="shared" si="75"/>
        <v>200.25</v>
      </c>
      <c r="G214" s="36">
        <f t="shared" si="76"/>
        <v>186.89999999999998</v>
      </c>
      <c r="H214" s="36">
        <f t="shared" si="77"/>
        <v>173.55</v>
      </c>
      <c r="I214" s="37">
        <f t="shared" si="78"/>
        <v>160.19999999999999</v>
      </c>
      <c r="J214" s="169"/>
      <c r="K214" s="120"/>
      <c r="L214" s="3"/>
      <c r="M214" s="4">
        <f t="shared" si="68"/>
        <v>315.06</v>
      </c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</row>
    <row r="215" spans="2:247" s="60" customFormat="1" ht="93" customHeight="1" thickBot="1" x14ac:dyDescent="0.25">
      <c r="B215" s="166"/>
      <c r="C215" s="167" t="s">
        <v>282</v>
      </c>
      <c r="D215" s="38">
        <v>393</v>
      </c>
      <c r="E215" s="39">
        <f t="shared" si="74"/>
        <v>314.40000000000003</v>
      </c>
      <c r="F215" s="39">
        <f t="shared" si="75"/>
        <v>294.75</v>
      </c>
      <c r="G215" s="39">
        <f t="shared" si="76"/>
        <v>275.09999999999997</v>
      </c>
      <c r="H215" s="39">
        <f t="shared" si="77"/>
        <v>255.45000000000002</v>
      </c>
      <c r="I215" s="40">
        <f t="shared" si="78"/>
        <v>235.79999999999998</v>
      </c>
      <c r="J215" s="144"/>
      <c r="K215" s="116"/>
      <c r="L215" s="3"/>
      <c r="M215" s="4">
        <f t="shared" si="68"/>
        <v>463.74</v>
      </c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</row>
    <row r="216" spans="2:247" s="60" customFormat="1" ht="93" customHeight="1" thickBot="1" x14ac:dyDescent="0.25">
      <c r="B216" s="166"/>
      <c r="C216" s="168" t="s">
        <v>283</v>
      </c>
      <c r="D216" s="35">
        <v>370</v>
      </c>
      <c r="E216" s="36">
        <f t="shared" si="74"/>
        <v>296</v>
      </c>
      <c r="F216" s="36">
        <f t="shared" si="75"/>
        <v>277.5</v>
      </c>
      <c r="G216" s="36">
        <f t="shared" si="76"/>
        <v>259</v>
      </c>
      <c r="H216" s="36">
        <f t="shared" si="77"/>
        <v>240.5</v>
      </c>
      <c r="I216" s="37">
        <f t="shared" si="78"/>
        <v>222</v>
      </c>
      <c r="J216" s="169"/>
      <c r="K216" s="120"/>
      <c r="L216" s="3"/>
      <c r="M216" s="4">
        <f t="shared" si="68"/>
        <v>436.6</v>
      </c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</row>
    <row r="217" spans="2:247" s="60" customFormat="1" ht="93" customHeight="1" thickBot="1" x14ac:dyDescent="0.25">
      <c r="B217" s="166"/>
      <c r="C217" s="167" t="s">
        <v>284</v>
      </c>
      <c r="D217" s="38">
        <v>345</v>
      </c>
      <c r="E217" s="39">
        <f t="shared" si="74"/>
        <v>276</v>
      </c>
      <c r="F217" s="39">
        <f t="shared" si="75"/>
        <v>258.75</v>
      </c>
      <c r="G217" s="39">
        <f t="shared" si="76"/>
        <v>241.49999999999997</v>
      </c>
      <c r="H217" s="39">
        <f t="shared" si="77"/>
        <v>224.25</v>
      </c>
      <c r="I217" s="40">
        <f t="shared" si="78"/>
        <v>207</v>
      </c>
      <c r="J217" s="144"/>
      <c r="K217" s="116"/>
      <c r="L217" s="3"/>
      <c r="M217" s="4">
        <f t="shared" si="68"/>
        <v>407.1</v>
      </c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</row>
    <row r="218" spans="2:247" s="78" customFormat="1" ht="25.5" customHeight="1" thickBot="1" x14ac:dyDescent="0.3">
      <c r="B218" s="490" t="s">
        <v>470</v>
      </c>
      <c r="C218" s="491"/>
      <c r="D218" s="491"/>
      <c r="E218" s="491"/>
      <c r="F218" s="491"/>
      <c r="G218" s="491"/>
      <c r="H218" s="491"/>
      <c r="I218" s="491"/>
      <c r="J218" s="491"/>
      <c r="K218" s="492"/>
      <c r="L218" s="125"/>
      <c r="M218" s="75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77"/>
      <c r="Z218" s="77"/>
      <c r="AA218" s="77"/>
      <c r="AB218" s="77"/>
      <c r="AC218" s="77"/>
      <c r="AD218" s="77"/>
      <c r="AE218" s="77"/>
      <c r="AF218" s="77"/>
      <c r="AG218" s="77"/>
      <c r="AH218" s="77"/>
      <c r="AI218" s="77"/>
      <c r="AJ218" s="77"/>
      <c r="AK218" s="77"/>
      <c r="AL218" s="77"/>
      <c r="AM218" s="77"/>
      <c r="AN218" s="77"/>
      <c r="AO218" s="77"/>
      <c r="AP218" s="77"/>
      <c r="AQ218" s="77"/>
      <c r="AR218" s="77"/>
      <c r="AS218" s="77"/>
      <c r="AT218" s="77"/>
      <c r="AU218" s="77"/>
      <c r="AV218" s="77"/>
      <c r="AW218" s="77"/>
      <c r="AX218" s="77"/>
      <c r="AY218" s="77"/>
      <c r="AZ218" s="77"/>
      <c r="BA218" s="77"/>
      <c r="BB218" s="77"/>
      <c r="BC218" s="77"/>
      <c r="BD218" s="77"/>
      <c r="BE218" s="77"/>
      <c r="BF218" s="77"/>
      <c r="BG218" s="77"/>
      <c r="BH218" s="77"/>
      <c r="BI218" s="77"/>
      <c r="BJ218" s="77"/>
      <c r="BK218" s="77"/>
      <c r="BL218" s="77"/>
      <c r="BM218" s="77"/>
      <c r="BN218" s="77"/>
      <c r="BO218" s="77"/>
      <c r="BP218" s="77"/>
      <c r="BQ218" s="77"/>
      <c r="BR218" s="77"/>
      <c r="BS218" s="77"/>
      <c r="BT218" s="77"/>
      <c r="BU218" s="77"/>
      <c r="BV218" s="77"/>
      <c r="BW218" s="77"/>
      <c r="BX218" s="77"/>
      <c r="BY218" s="77"/>
      <c r="BZ218" s="77"/>
      <c r="CA218" s="77"/>
      <c r="CB218" s="77"/>
      <c r="CC218" s="77"/>
      <c r="CD218" s="77"/>
      <c r="CE218" s="77"/>
      <c r="CF218" s="77"/>
      <c r="CG218" s="77"/>
      <c r="CH218" s="77"/>
      <c r="CI218" s="77"/>
      <c r="CJ218" s="77"/>
      <c r="CK218" s="77"/>
      <c r="CL218" s="77"/>
      <c r="CM218" s="77"/>
      <c r="CN218" s="77"/>
      <c r="CO218" s="77"/>
      <c r="CP218" s="77"/>
      <c r="CQ218" s="77"/>
      <c r="CR218" s="77"/>
      <c r="CS218" s="77"/>
      <c r="CT218" s="77"/>
      <c r="CU218" s="77"/>
      <c r="CV218" s="77"/>
      <c r="CW218" s="77"/>
      <c r="CX218" s="77"/>
      <c r="CY218" s="77"/>
      <c r="CZ218" s="77"/>
      <c r="DA218" s="77"/>
      <c r="DB218" s="77"/>
      <c r="DC218" s="77"/>
      <c r="DD218" s="77"/>
      <c r="DE218" s="77"/>
      <c r="DF218" s="77"/>
      <c r="DG218" s="77"/>
      <c r="DH218" s="77"/>
      <c r="DI218" s="77"/>
      <c r="DJ218" s="77"/>
      <c r="DK218" s="77"/>
      <c r="DL218" s="77"/>
      <c r="DM218" s="77"/>
      <c r="DN218" s="77"/>
      <c r="DO218" s="77"/>
      <c r="DP218" s="77"/>
      <c r="DQ218" s="77"/>
      <c r="DR218" s="77"/>
      <c r="DS218" s="77"/>
      <c r="DT218" s="77"/>
      <c r="DU218" s="77"/>
      <c r="DV218" s="77"/>
      <c r="DW218" s="77"/>
      <c r="DX218" s="77"/>
      <c r="DY218" s="77"/>
      <c r="DZ218" s="77"/>
      <c r="EA218" s="77"/>
      <c r="EB218" s="77"/>
      <c r="EC218" s="77"/>
      <c r="ED218" s="77"/>
      <c r="EE218" s="77"/>
      <c r="EF218" s="77"/>
      <c r="EG218" s="77"/>
      <c r="EH218" s="77"/>
      <c r="EI218" s="77"/>
      <c r="EJ218" s="77"/>
      <c r="EK218" s="77"/>
      <c r="EL218" s="77"/>
      <c r="EM218" s="77"/>
      <c r="EN218" s="77"/>
      <c r="EO218" s="77"/>
      <c r="EP218" s="77"/>
      <c r="EQ218" s="77"/>
      <c r="ER218" s="77"/>
      <c r="ES218" s="77"/>
      <c r="ET218" s="77"/>
      <c r="EU218" s="77"/>
      <c r="EV218" s="77"/>
      <c r="EW218" s="77"/>
      <c r="EX218" s="77"/>
      <c r="EY218" s="77"/>
      <c r="EZ218" s="77"/>
      <c r="FA218" s="77"/>
      <c r="FB218" s="77"/>
      <c r="FC218" s="77"/>
      <c r="FD218" s="77"/>
      <c r="FE218" s="77"/>
      <c r="FF218" s="77"/>
      <c r="FG218" s="77"/>
      <c r="FH218" s="77"/>
      <c r="FI218" s="77"/>
      <c r="FJ218" s="77"/>
      <c r="FK218" s="77"/>
      <c r="FL218" s="77"/>
      <c r="FM218" s="77"/>
      <c r="FN218" s="77"/>
      <c r="FO218" s="77"/>
      <c r="FP218" s="77"/>
      <c r="FQ218" s="77"/>
      <c r="FR218" s="77"/>
      <c r="FS218" s="77"/>
      <c r="FT218" s="77"/>
      <c r="FU218" s="77"/>
      <c r="FV218" s="77"/>
      <c r="FW218" s="77"/>
      <c r="FX218" s="77"/>
      <c r="FY218" s="77"/>
      <c r="FZ218" s="77"/>
      <c r="GA218" s="77"/>
      <c r="GB218" s="77"/>
      <c r="GC218" s="77"/>
      <c r="GD218" s="77"/>
      <c r="GE218" s="77"/>
      <c r="GF218" s="77"/>
      <c r="GG218" s="77"/>
      <c r="GH218" s="77"/>
      <c r="GI218" s="77"/>
      <c r="GJ218" s="77"/>
      <c r="GK218" s="77"/>
      <c r="GL218" s="77"/>
      <c r="GM218" s="77"/>
      <c r="GN218" s="77"/>
      <c r="GO218" s="77"/>
      <c r="GP218" s="77"/>
      <c r="GQ218" s="77"/>
      <c r="GR218" s="77"/>
      <c r="GS218" s="77"/>
      <c r="GT218" s="77"/>
      <c r="GU218" s="77"/>
      <c r="GV218" s="77"/>
      <c r="GW218" s="77"/>
      <c r="GX218" s="77"/>
      <c r="GY218" s="77"/>
      <c r="GZ218" s="77"/>
      <c r="HA218" s="77"/>
      <c r="HB218" s="77"/>
      <c r="HC218" s="77"/>
      <c r="HD218" s="77"/>
      <c r="HE218" s="77"/>
      <c r="HF218" s="77"/>
      <c r="HG218" s="77"/>
      <c r="HH218" s="77"/>
      <c r="HI218" s="77"/>
      <c r="HJ218" s="77"/>
      <c r="HK218" s="77"/>
      <c r="HL218" s="77"/>
      <c r="HM218" s="77"/>
      <c r="HN218" s="77"/>
      <c r="HO218" s="77"/>
      <c r="HP218" s="77"/>
      <c r="HQ218" s="77"/>
      <c r="HR218" s="77"/>
      <c r="HS218" s="77"/>
      <c r="HT218" s="77"/>
      <c r="HU218" s="77"/>
      <c r="HV218" s="77"/>
      <c r="HW218" s="77"/>
      <c r="HX218" s="77"/>
      <c r="HY218" s="77"/>
      <c r="HZ218" s="77"/>
      <c r="IA218" s="77"/>
      <c r="IB218" s="77"/>
      <c r="IC218" s="77"/>
      <c r="ID218" s="77"/>
      <c r="IE218" s="77"/>
      <c r="IF218" s="77"/>
      <c r="IG218" s="77"/>
      <c r="IH218" s="77"/>
      <c r="II218" s="77"/>
      <c r="IJ218" s="77"/>
      <c r="IK218" s="77"/>
      <c r="IL218" s="77"/>
      <c r="IM218" s="77"/>
    </row>
    <row r="219" spans="2:247" s="60" customFormat="1" ht="93" customHeight="1" thickBot="1" x14ac:dyDescent="0.25">
      <c r="B219" s="113"/>
      <c r="C219" s="121" t="s">
        <v>199</v>
      </c>
      <c r="D219" s="38">
        <v>625</v>
      </c>
      <c r="E219" s="39">
        <f>D219*0.8</f>
        <v>500</v>
      </c>
      <c r="F219" s="39">
        <f t="shared" ref="F219:F229" si="89">D219*0.75</f>
        <v>468.75</v>
      </c>
      <c r="G219" s="39">
        <f>D219*0.7</f>
        <v>437.5</v>
      </c>
      <c r="H219" s="39">
        <f>D219*0.65</f>
        <v>406.25</v>
      </c>
      <c r="I219" s="40">
        <f>D219*0.6</f>
        <v>375</v>
      </c>
      <c r="J219" s="144">
        <v>10</v>
      </c>
      <c r="K219" s="116"/>
      <c r="L219" s="3"/>
      <c r="M219" s="4">
        <f t="shared" si="68"/>
        <v>737.5</v>
      </c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</row>
    <row r="220" spans="2:247" s="60" customFormat="1" ht="93" customHeight="1" thickBot="1" x14ac:dyDescent="0.25">
      <c r="B220" s="113"/>
      <c r="C220" s="118" t="s">
        <v>200</v>
      </c>
      <c r="D220" s="35">
        <v>625</v>
      </c>
      <c r="E220" s="36">
        <f t="shared" ref="E220:E241" si="90">D220*0.8</f>
        <v>500</v>
      </c>
      <c r="F220" s="36">
        <f t="shared" si="89"/>
        <v>468.75</v>
      </c>
      <c r="G220" s="36">
        <f t="shared" ref="G220:G241" si="91">D220*0.7</f>
        <v>437.5</v>
      </c>
      <c r="H220" s="36">
        <f t="shared" ref="H220:H241" si="92">D220*0.65</f>
        <v>406.25</v>
      </c>
      <c r="I220" s="37">
        <f t="shared" ref="I220:I241" si="93">D220*0.6</f>
        <v>375</v>
      </c>
      <c r="J220" s="169">
        <v>10</v>
      </c>
      <c r="K220" s="120"/>
      <c r="L220" s="3"/>
      <c r="M220" s="4">
        <f t="shared" si="68"/>
        <v>737.5</v>
      </c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</row>
    <row r="221" spans="2:247" s="60" customFormat="1" ht="93" customHeight="1" thickBot="1" x14ac:dyDescent="0.25">
      <c r="B221" s="113"/>
      <c r="C221" s="121" t="s">
        <v>285</v>
      </c>
      <c r="D221" s="38">
        <v>491</v>
      </c>
      <c r="E221" s="39">
        <f t="shared" si="90"/>
        <v>392.8</v>
      </c>
      <c r="F221" s="39">
        <f t="shared" si="89"/>
        <v>368.25</v>
      </c>
      <c r="G221" s="39">
        <f t="shared" si="91"/>
        <v>343.7</v>
      </c>
      <c r="H221" s="39">
        <f t="shared" si="92"/>
        <v>319.15000000000003</v>
      </c>
      <c r="I221" s="40">
        <f t="shared" si="93"/>
        <v>294.59999999999997</v>
      </c>
      <c r="J221" s="144">
        <v>20</v>
      </c>
      <c r="K221" s="116"/>
      <c r="L221" s="3"/>
      <c r="M221" s="4">
        <f t="shared" si="68"/>
        <v>579.38</v>
      </c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</row>
    <row r="222" spans="2:247" s="60" customFormat="1" ht="93" customHeight="1" thickBot="1" x14ac:dyDescent="0.25">
      <c r="B222" s="113"/>
      <c r="C222" s="118" t="s">
        <v>286</v>
      </c>
      <c r="D222" s="35">
        <v>426</v>
      </c>
      <c r="E222" s="36">
        <f t="shared" si="90"/>
        <v>340.8</v>
      </c>
      <c r="F222" s="36">
        <f t="shared" si="89"/>
        <v>319.5</v>
      </c>
      <c r="G222" s="36">
        <f t="shared" si="91"/>
        <v>298.2</v>
      </c>
      <c r="H222" s="36">
        <f t="shared" si="92"/>
        <v>276.90000000000003</v>
      </c>
      <c r="I222" s="37">
        <f t="shared" si="93"/>
        <v>255.6</v>
      </c>
      <c r="J222" s="169">
        <v>10</v>
      </c>
      <c r="K222" s="120"/>
      <c r="L222" s="3"/>
      <c r="M222" s="4">
        <f t="shared" si="68"/>
        <v>502.68</v>
      </c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</row>
    <row r="223" spans="2:247" s="60" customFormat="1" ht="93" customHeight="1" thickBot="1" x14ac:dyDescent="0.25">
      <c r="B223" s="113"/>
      <c r="C223" s="121" t="s">
        <v>287</v>
      </c>
      <c r="D223" s="38">
        <v>612</v>
      </c>
      <c r="E223" s="39">
        <f t="shared" si="90"/>
        <v>489.6</v>
      </c>
      <c r="F223" s="39">
        <f t="shared" si="89"/>
        <v>459</v>
      </c>
      <c r="G223" s="39">
        <f t="shared" si="91"/>
        <v>428.4</v>
      </c>
      <c r="H223" s="39">
        <f t="shared" si="92"/>
        <v>397.8</v>
      </c>
      <c r="I223" s="40">
        <f t="shared" si="93"/>
        <v>367.2</v>
      </c>
      <c r="J223" s="144">
        <v>10</v>
      </c>
      <c r="K223" s="116"/>
      <c r="L223" s="3"/>
      <c r="M223" s="4">
        <f t="shared" si="68"/>
        <v>722.16</v>
      </c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</row>
    <row r="224" spans="2:247" s="60" customFormat="1" ht="93" customHeight="1" thickBot="1" x14ac:dyDescent="0.25">
      <c r="B224" s="113"/>
      <c r="C224" s="118" t="s">
        <v>288</v>
      </c>
      <c r="D224" s="35">
        <v>612</v>
      </c>
      <c r="E224" s="36">
        <f t="shared" si="90"/>
        <v>489.6</v>
      </c>
      <c r="F224" s="36">
        <f t="shared" si="89"/>
        <v>459</v>
      </c>
      <c r="G224" s="36">
        <f t="shared" si="91"/>
        <v>428.4</v>
      </c>
      <c r="H224" s="36">
        <f t="shared" si="92"/>
        <v>397.8</v>
      </c>
      <c r="I224" s="37">
        <f t="shared" si="93"/>
        <v>367.2</v>
      </c>
      <c r="J224" s="169">
        <v>10</v>
      </c>
      <c r="K224" s="120"/>
      <c r="L224" s="3"/>
      <c r="M224" s="4">
        <f t="shared" si="68"/>
        <v>722.16</v>
      </c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</row>
    <row r="225" spans="2:247" s="60" customFormat="1" ht="93" customHeight="1" thickBot="1" x14ac:dyDescent="0.25">
      <c r="B225" s="113"/>
      <c r="C225" s="121" t="s">
        <v>289</v>
      </c>
      <c r="D225" s="38">
        <v>477</v>
      </c>
      <c r="E225" s="39">
        <f t="shared" si="90"/>
        <v>381.6</v>
      </c>
      <c r="F225" s="39">
        <f t="shared" si="89"/>
        <v>357.75</v>
      </c>
      <c r="G225" s="39">
        <f t="shared" si="91"/>
        <v>333.9</v>
      </c>
      <c r="H225" s="39">
        <f t="shared" si="92"/>
        <v>310.05</v>
      </c>
      <c r="I225" s="40">
        <f t="shared" si="93"/>
        <v>286.2</v>
      </c>
      <c r="J225" s="144">
        <v>20</v>
      </c>
      <c r="K225" s="116"/>
      <c r="L225" s="3"/>
      <c r="M225" s="4">
        <f t="shared" si="68"/>
        <v>562.86</v>
      </c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</row>
    <row r="226" spans="2:247" s="60" customFormat="1" ht="93" customHeight="1" thickBot="1" x14ac:dyDescent="0.25">
      <c r="B226" s="113"/>
      <c r="C226" s="118" t="s">
        <v>290</v>
      </c>
      <c r="D226" s="35">
        <v>405</v>
      </c>
      <c r="E226" s="36">
        <f t="shared" si="90"/>
        <v>324</v>
      </c>
      <c r="F226" s="36">
        <f t="shared" si="89"/>
        <v>303.75</v>
      </c>
      <c r="G226" s="36">
        <f t="shared" si="91"/>
        <v>283.5</v>
      </c>
      <c r="H226" s="36">
        <f t="shared" si="92"/>
        <v>263.25</v>
      </c>
      <c r="I226" s="37">
        <f t="shared" si="93"/>
        <v>243</v>
      </c>
      <c r="J226" s="169">
        <v>20</v>
      </c>
      <c r="K226" s="120"/>
      <c r="L226" s="3"/>
      <c r="M226" s="4">
        <f t="shared" si="68"/>
        <v>477.9</v>
      </c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</row>
    <row r="227" spans="2:247" s="60" customFormat="1" ht="93" customHeight="1" thickBot="1" x14ac:dyDescent="0.25">
      <c r="B227" s="113"/>
      <c r="C227" s="121" t="s">
        <v>291</v>
      </c>
      <c r="D227" s="38">
        <v>309</v>
      </c>
      <c r="E227" s="39">
        <f t="shared" si="90"/>
        <v>247.20000000000002</v>
      </c>
      <c r="F227" s="39">
        <f t="shared" si="89"/>
        <v>231.75</v>
      </c>
      <c r="G227" s="39">
        <f t="shared" si="91"/>
        <v>216.29999999999998</v>
      </c>
      <c r="H227" s="39">
        <f t="shared" si="92"/>
        <v>200.85</v>
      </c>
      <c r="I227" s="40">
        <f t="shared" si="93"/>
        <v>185.4</v>
      </c>
      <c r="J227" s="144">
        <v>30</v>
      </c>
      <c r="K227" s="116"/>
      <c r="L227" s="3"/>
      <c r="M227" s="4">
        <f t="shared" ref="M227:M290" si="94">D227+D227*18%</f>
        <v>364.62</v>
      </c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</row>
    <row r="228" spans="2:247" s="60" customFormat="1" ht="93" customHeight="1" thickBot="1" x14ac:dyDescent="0.25">
      <c r="B228" s="113"/>
      <c r="C228" s="118" t="s">
        <v>292</v>
      </c>
      <c r="D228" s="35">
        <v>337</v>
      </c>
      <c r="E228" s="36">
        <f t="shared" si="90"/>
        <v>269.60000000000002</v>
      </c>
      <c r="F228" s="36">
        <f t="shared" si="89"/>
        <v>252.75</v>
      </c>
      <c r="G228" s="36">
        <f t="shared" si="91"/>
        <v>235.89999999999998</v>
      </c>
      <c r="H228" s="36">
        <f t="shared" si="92"/>
        <v>219.05</v>
      </c>
      <c r="I228" s="37">
        <f t="shared" si="93"/>
        <v>202.2</v>
      </c>
      <c r="J228" s="169">
        <v>30</v>
      </c>
      <c r="K228" s="120"/>
      <c r="L228" s="3"/>
      <c r="M228" s="4">
        <f t="shared" si="94"/>
        <v>397.65999999999997</v>
      </c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</row>
    <row r="229" spans="2:247" s="60" customFormat="1" ht="93" customHeight="1" thickBot="1" x14ac:dyDescent="0.25">
      <c r="B229" s="113"/>
      <c r="C229" s="121" t="s">
        <v>293</v>
      </c>
      <c r="D229" s="38">
        <v>602</v>
      </c>
      <c r="E229" s="39">
        <f t="shared" si="90"/>
        <v>481.6</v>
      </c>
      <c r="F229" s="39">
        <f t="shared" si="89"/>
        <v>451.5</v>
      </c>
      <c r="G229" s="39">
        <f t="shared" si="91"/>
        <v>421.4</v>
      </c>
      <c r="H229" s="39">
        <f t="shared" si="92"/>
        <v>391.3</v>
      </c>
      <c r="I229" s="40">
        <f t="shared" si="93"/>
        <v>361.2</v>
      </c>
      <c r="J229" s="144">
        <v>20</v>
      </c>
      <c r="K229" s="116"/>
      <c r="L229" s="3"/>
      <c r="M229" s="4">
        <f t="shared" si="94"/>
        <v>710.36</v>
      </c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</row>
    <row r="230" spans="2:247" s="78" customFormat="1" ht="25.5" customHeight="1" thickBot="1" x14ac:dyDescent="0.3">
      <c r="B230" s="490" t="s">
        <v>471</v>
      </c>
      <c r="C230" s="491"/>
      <c r="D230" s="491"/>
      <c r="E230" s="491"/>
      <c r="F230" s="491"/>
      <c r="G230" s="491"/>
      <c r="H230" s="491"/>
      <c r="I230" s="491"/>
      <c r="J230" s="491"/>
      <c r="K230" s="492"/>
      <c r="L230" s="125"/>
      <c r="M230" s="75"/>
      <c r="N230" s="77"/>
      <c r="O230" s="77"/>
      <c r="P230" s="77"/>
      <c r="Q230" s="77"/>
      <c r="R230" s="77"/>
      <c r="S230" s="77"/>
      <c r="T230" s="77"/>
      <c r="U230" s="77"/>
      <c r="V230" s="77"/>
      <c r="W230" s="77"/>
      <c r="X230" s="77"/>
      <c r="Y230" s="77"/>
      <c r="Z230" s="77"/>
      <c r="AA230" s="77"/>
      <c r="AB230" s="77"/>
      <c r="AC230" s="77"/>
      <c r="AD230" s="77"/>
      <c r="AE230" s="77"/>
      <c r="AF230" s="77"/>
      <c r="AG230" s="77"/>
      <c r="AH230" s="77"/>
      <c r="AI230" s="77"/>
      <c r="AJ230" s="77"/>
      <c r="AK230" s="77"/>
      <c r="AL230" s="77"/>
      <c r="AM230" s="77"/>
      <c r="AN230" s="77"/>
      <c r="AO230" s="77"/>
      <c r="AP230" s="77"/>
      <c r="AQ230" s="77"/>
      <c r="AR230" s="77"/>
      <c r="AS230" s="77"/>
      <c r="AT230" s="77"/>
      <c r="AU230" s="77"/>
      <c r="AV230" s="77"/>
      <c r="AW230" s="77"/>
      <c r="AX230" s="77"/>
      <c r="AY230" s="77"/>
      <c r="AZ230" s="77"/>
      <c r="BA230" s="77"/>
      <c r="BB230" s="77"/>
      <c r="BC230" s="77"/>
      <c r="BD230" s="77"/>
      <c r="BE230" s="77"/>
      <c r="BF230" s="77"/>
      <c r="BG230" s="77"/>
      <c r="BH230" s="77"/>
      <c r="BI230" s="77"/>
      <c r="BJ230" s="77"/>
      <c r="BK230" s="77"/>
      <c r="BL230" s="77"/>
      <c r="BM230" s="77"/>
      <c r="BN230" s="77"/>
      <c r="BO230" s="77"/>
      <c r="BP230" s="77"/>
      <c r="BQ230" s="77"/>
      <c r="BR230" s="77"/>
      <c r="BS230" s="77"/>
      <c r="BT230" s="77"/>
      <c r="BU230" s="77"/>
      <c r="BV230" s="77"/>
      <c r="BW230" s="77"/>
      <c r="BX230" s="77"/>
      <c r="BY230" s="77"/>
      <c r="BZ230" s="77"/>
      <c r="CA230" s="77"/>
      <c r="CB230" s="77"/>
      <c r="CC230" s="77"/>
      <c r="CD230" s="77"/>
      <c r="CE230" s="77"/>
      <c r="CF230" s="77"/>
      <c r="CG230" s="77"/>
      <c r="CH230" s="77"/>
      <c r="CI230" s="77"/>
      <c r="CJ230" s="77"/>
      <c r="CK230" s="77"/>
      <c r="CL230" s="77"/>
      <c r="CM230" s="77"/>
      <c r="CN230" s="77"/>
      <c r="CO230" s="77"/>
      <c r="CP230" s="77"/>
      <c r="CQ230" s="77"/>
      <c r="CR230" s="77"/>
      <c r="CS230" s="77"/>
      <c r="CT230" s="77"/>
      <c r="CU230" s="77"/>
      <c r="CV230" s="77"/>
      <c r="CW230" s="77"/>
      <c r="CX230" s="77"/>
      <c r="CY230" s="77"/>
      <c r="CZ230" s="77"/>
      <c r="DA230" s="77"/>
      <c r="DB230" s="77"/>
      <c r="DC230" s="77"/>
      <c r="DD230" s="77"/>
      <c r="DE230" s="77"/>
      <c r="DF230" s="77"/>
      <c r="DG230" s="77"/>
      <c r="DH230" s="77"/>
      <c r="DI230" s="77"/>
      <c r="DJ230" s="77"/>
      <c r="DK230" s="77"/>
      <c r="DL230" s="77"/>
      <c r="DM230" s="77"/>
      <c r="DN230" s="77"/>
      <c r="DO230" s="77"/>
      <c r="DP230" s="77"/>
      <c r="DQ230" s="77"/>
      <c r="DR230" s="77"/>
      <c r="DS230" s="77"/>
      <c r="DT230" s="77"/>
      <c r="DU230" s="77"/>
      <c r="DV230" s="77"/>
      <c r="DW230" s="77"/>
      <c r="DX230" s="77"/>
      <c r="DY230" s="77"/>
      <c r="DZ230" s="77"/>
      <c r="EA230" s="77"/>
      <c r="EB230" s="77"/>
      <c r="EC230" s="77"/>
      <c r="ED230" s="77"/>
      <c r="EE230" s="77"/>
      <c r="EF230" s="77"/>
      <c r="EG230" s="77"/>
      <c r="EH230" s="77"/>
      <c r="EI230" s="77"/>
      <c r="EJ230" s="77"/>
      <c r="EK230" s="77"/>
      <c r="EL230" s="77"/>
      <c r="EM230" s="77"/>
      <c r="EN230" s="77"/>
      <c r="EO230" s="77"/>
      <c r="EP230" s="77"/>
      <c r="EQ230" s="77"/>
      <c r="ER230" s="77"/>
      <c r="ES230" s="77"/>
      <c r="ET230" s="77"/>
      <c r="EU230" s="77"/>
      <c r="EV230" s="77"/>
      <c r="EW230" s="77"/>
      <c r="EX230" s="77"/>
      <c r="EY230" s="77"/>
      <c r="EZ230" s="77"/>
      <c r="FA230" s="77"/>
      <c r="FB230" s="77"/>
      <c r="FC230" s="77"/>
      <c r="FD230" s="77"/>
      <c r="FE230" s="77"/>
      <c r="FF230" s="77"/>
      <c r="FG230" s="77"/>
      <c r="FH230" s="77"/>
      <c r="FI230" s="77"/>
      <c r="FJ230" s="77"/>
      <c r="FK230" s="77"/>
      <c r="FL230" s="77"/>
      <c r="FM230" s="77"/>
      <c r="FN230" s="77"/>
      <c r="FO230" s="77"/>
      <c r="FP230" s="77"/>
      <c r="FQ230" s="77"/>
      <c r="FR230" s="77"/>
      <c r="FS230" s="77"/>
      <c r="FT230" s="77"/>
      <c r="FU230" s="77"/>
      <c r="FV230" s="77"/>
      <c r="FW230" s="77"/>
      <c r="FX230" s="77"/>
      <c r="FY230" s="77"/>
      <c r="FZ230" s="77"/>
      <c r="GA230" s="77"/>
      <c r="GB230" s="77"/>
      <c r="GC230" s="77"/>
      <c r="GD230" s="77"/>
      <c r="GE230" s="77"/>
      <c r="GF230" s="77"/>
      <c r="GG230" s="77"/>
      <c r="GH230" s="77"/>
      <c r="GI230" s="77"/>
      <c r="GJ230" s="77"/>
      <c r="GK230" s="77"/>
      <c r="GL230" s="77"/>
      <c r="GM230" s="77"/>
      <c r="GN230" s="77"/>
      <c r="GO230" s="77"/>
      <c r="GP230" s="77"/>
      <c r="GQ230" s="77"/>
      <c r="GR230" s="77"/>
      <c r="GS230" s="77"/>
      <c r="GT230" s="77"/>
      <c r="GU230" s="77"/>
      <c r="GV230" s="77"/>
      <c r="GW230" s="77"/>
      <c r="GX230" s="77"/>
      <c r="GY230" s="77"/>
      <c r="GZ230" s="77"/>
      <c r="HA230" s="77"/>
      <c r="HB230" s="77"/>
      <c r="HC230" s="77"/>
      <c r="HD230" s="77"/>
      <c r="HE230" s="77"/>
      <c r="HF230" s="77"/>
      <c r="HG230" s="77"/>
      <c r="HH230" s="77"/>
      <c r="HI230" s="77"/>
      <c r="HJ230" s="77"/>
      <c r="HK230" s="77"/>
      <c r="HL230" s="77"/>
      <c r="HM230" s="77"/>
      <c r="HN230" s="77"/>
      <c r="HO230" s="77"/>
      <c r="HP230" s="77"/>
      <c r="HQ230" s="77"/>
      <c r="HR230" s="77"/>
      <c r="HS230" s="77"/>
      <c r="HT230" s="77"/>
      <c r="HU230" s="77"/>
      <c r="HV230" s="77"/>
      <c r="HW230" s="77"/>
      <c r="HX230" s="77"/>
      <c r="HY230" s="77"/>
      <c r="HZ230" s="77"/>
      <c r="IA230" s="77"/>
      <c r="IB230" s="77"/>
      <c r="IC230" s="77"/>
      <c r="ID230" s="77"/>
      <c r="IE230" s="77"/>
      <c r="IF230" s="77"/>
      <c r="IG230" s="77"/>
      <c r="IH230" s="77"/>
      <c r="II230" s="77"/>
      <c r="IJ230" s="77"/>
      <c r="IK230" s="77"/>
      <c r="IL230" s="77"/>
      <c r="IM230" s="77"/>
    </row>
    <row r="231" spans="2:247" s="60" customFormat="1" ht="87.75" customHeight="1" thickBot="1" x14ac:dyDescent="0.25">
      <c r="B231" s="189"/>
      <c r="C231" s="190" t="s">
        <v>294</v>
      </c>
      <c r="D231" s="191">
        <v>688</v>
      </c>
      <c r="E231" s="192">
        <f t="shared" ref="E231:E238" si="95">D231*0.8</f>
        <v>550.4</v>
      </c>
      <c r="F231" s="192">
        <f t="shared" ref="F231:F238" si="96">D231*0.75</f>
        <v>516</v>
      </c>
      <c r="G231" s="192">
        <f t="shared" ref="G231:G238" si="97">D231*0.7</f>
        <v>481.59999999999997</v>
      </c>
      <c r="H231" s="192">
        <f t="shared" ref="H231:H238" si="98">D231*0.65</f>
        <v>447.2</v>
      </c>
      <c r="I231" s="209">
        <f t="shared" ref="I231:I238" si="99">D231*0.6</f>
        <v>412.8</v>
      </c>
      <c r="J231" s="211">
        <v>8</v>
      </c>
      <c r="K231" s="194"/>
      <c r="L231" s="170"/>
      <c r="M231" s="4">
        <f t="shared" si="94"/>
        <v>811.84</v>
      </c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</row>
    <row r="232" spans="2:247" s="60" customFormat="1" ht="92.25" customHeight="1" thickBot="1" x14ac:dyDescent="0.25">
      <c r="B232" s="189"/>
      <c r="C232" s="195" t="s">
        <v>295</v>
      </c>
      <c r="D232" s="196">
        <v>969</v>
      </c>
      <c r="E232" s="197">
        <f t="shared" si="95"/>
        <v>775.2</v>
      </c>
      <c r="F232" s="197">
        <f t="shared" si="96"/>
        <v>726.75</v>
      </c>
      <c r="G232" s="197">
        <f t="shared" si="97"/>
        <v>678.3</v>
      </c>
      <c r="H232" s="197">
        <f t="shared" si="98"/>
        <v>629.85</v>
      </c>
      <c r="I232" s="210">
        <f t="shared" si="99"/>
        <v>581.4</v>
      </c>
      <c r="J232" s="212">
        <v>8</v>
      </c>
      <c r="K232" s="199"/>
      <c r="L232" s="170"/>
      <c r="M232" s="4">
        <f t="shared" si="94"/>
        <v>1143.42</v>
      </c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</row>
    <row r="233" spans="2:247" s="60" customFormat="1" ht="99.75" customHeight="1" thickBot="1" x14ac:dyDescent="0.25">
      <c r="B233" s="189"/>
      <c r="C233" s="190" t="s">
        <v>296</v>
      </c>
      <c r="D233" s="191">
        <v>969</v>
      </c>
      <c r="E233" s="192">
        <f t="shared" si="95"/>
        <v>775.2</v>
      </c>
      <c r="F233" s="192">
        <f t="shared" si="96"/>
        <v>726.75</v>
      </c>
      <c r="G233" s="192">
        <f t="shared" si="97"/>
        <v>678.3</v>
      </c>
      <c r="H233" s="192">
        <f t="shared" si="98"/>
        <v>629.85</v>
      </c>
      <c r="I233" s="209">
        <f t="shared" si="99"/>
        <v>581.4</v>
      </c>
      <c r="J233" s="211">
        <v>8</v>
      </c>
      <c r="K233" s="194"/>
      <c r="L233" s="170"/>
      <c r="M233" s="4">
        <f t="shared" si="94"/>
        <v>1143.42</v>
      </c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</row>
    <row r="234" spans="2:247" s="60" customFormat="1" ht="81" customHeight="1" thickBot="1" x14ac:dyDescent="0.25">
      <c r="B234" s="189"/>
      <c r="C234" s="195" t="s">
        <v>297</v>
      </c>
      <c r="D234" s="196">
        <v>547</v>
      </c>
      <c r="E234" s="197">
        <f t="shared" si="95"/>
        <v>437.6</v>
      </c>
      <c r="F234" s="197">
        <f t="shared" si="96"/>
        <v>410.25</v>
      </c>
      <c r="G234" s="197">
        <f t="shared" si="97"/>
        <v>382.9</v>
      </c>
      <c r="H234" s="197">
        <f t="shared" si="98"/>
        <v>355.55</v>
      </c>
      <c r="I234" s="210">
        <f t="shared" si="99"/>
        <v>328.2</v>
      </c>
      <c r="J234" s="212">
        <v>8</v>
      </c>
      <c r="K234" s="199"/>
      <c r="L234" s="170"/>
      <c r="M234" s="4">
        <f t="shared" si="94"/>
        <v>645.46</v>
      </c>
      <c r="N234" s="1"/>
      <c r="O234" s="1"/>
      <c r="P234" s="1"/>
      <c r="Q234" s="1"/>
      <c r="R234" s="1"/>
      <c r="S234" s="1" t="s">
        <v>10</v>
      </c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</row>
    <row r="235" spans="2:247" s="60" customFormat="1" ht="78.75" customHeight="1" thickBot="1" x14ac:dyDescent="0.25">
      <c r="B235" s="189"/>
      <c r="C235" s="190" t="s">
        <v>298</v>
      </c>
      <c r="D235" s="191">
        <v>547</v>
      </c>
      <c r="E235" s="192">
        <f t="shared" si="95"/>
        <v>437.6</v>
      </c>
      <c r="F235" s="192">
        <f t="shared" si="96"/>
        <v>410.25</v>
      </c>
      <c r="G235" s="192">
        <f t="shared" si="97"/>
        <v>382.9</v>
      </c>
      <c r="H235" s="192">
        <f t="shared" si="98"/>
        <v>355.55</v>
      </c>
      <c r="I235" s="209">
        <f t="shared" si="99"/>
        <v>328.2</v>
      </c>
      <c r="J235" s="211">
        <v>8</v>
      </c>
      <c r="K235" s="194"/>
      <c r="L235" s="170"/>
      <c r="M235" s="4">
        <f t="shared" si="94"/>
        <v>645.46</v>
      </c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</row>
    <row r="236" spans="2:247" s="60" customFormat="1" ht="90" customHeight="1" thickBot="1" x14ac:dyDescent="0.25">
      <c r="B236" s="189"/>
      <c r="C236" s="195" t="s">
        <v>299</v>
      </c>
      <c r="D236" s="196">
        <v>688</v>
      </c>
      <c r="E236" s="197">
        <f t="shared" si="95"/>
        <v>550.4</v>
      </c>
      <c r="F236" s="197">
        <f t="shared" si="96"/>
        <v>516</v>
      </c>
      <c r="G236" s="197">
        <f t="shared" si="97"/>
        <v>481.59999999999997</v>
      </c>
      <c r="H236" s="197">
        <f t="shared" si="98"/>
        <v>447.2</v>
      </c>
      <c r="I236" s="210">
        <f t="shared" si="99"/>
        <v>412.8</v>
      </c>
      <c r="J236" s="212">
        <v>8</v>
      </c>
      <c r="K236" s="199"/>
      <c r="L236" s="170"/>
      <c r="M236" s="4">
        <f t="shared" si="94"/>
        <v>811.84</v>
      </c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</row>
    <row r="237" spans="2:247" s="60" customFormat="1" ht="72" customHeight="1" thickBot="1" x14ac:dyDescent="0.25">
      <c r="B237" s="189"/>
      <c r="C237" s="190" t="s">
        <v>300</v>
      </c>
      <c r="D237" s="191">
        <v>632</v>
      </c>
      <c r="E237" s="192">
        <f t="shared" si="95"/>
        <v>505.6</v>
      </c>
      <c r="F237" s="192">
        <f t="shared" si="96"/>
        <v>474</v>
      </c>
      <c r="G237" s="192">
        <f t="shared" si="97"/>
        <v>442.4</v>
      </c>
      <c r="H237" s="192">
        <f t="shared" si="98"/>
        <v>410.8</v>
      </c>
      <c r="I237" s="209">
        <f t="shared" si="99"/>
        <v>379.2</v>
      </c>
      <c r="J237" s="211">
        <v>8</v>
      </c>
      <c r="K237" s="194"/>
      <c r="L237" s="170"/>
      <c r="M237" s="4">
        <f t="shared" si="94"/>
        <v>745.76</v>
      </c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</row>
    <row r="238" spans="2:247" s="60" customFormat="1" ht="69.75" customHeight="1" thickBot="1" x14ac:dyDescent="0.25">
      <c r="B238" s="189"/>
      <c r="C238" s="190" t="s">
        <v>301</v>
      </c>
      <c r="D238" s="191">
        <v>632</v>
      </c>
      <c r="E238" s="192">
        <f t="shared" si="95"/>
        <v>505.6</v>
      </c>
      <c r="F238" s="192">
        <f t="shared" si="96"/>
        <v>474</v>
      </c>
      <c r="G238" s="192">
        <f t="shared" si="97"/>
        <v>442.4</v>
      </c>
      <c r="H238" s="192">
        <f t="shared" si="98"/>
        <v>410.8</v>
      </c>
      <c r="I238" s="209">
        <f t="shared" si="99"/>
        <v>379.2</v>
      </c>
      <c r="J238" s="211">
        <v>8</v>
      </c>
      <c r="K238" s="194"/>
      <c r="L238" s="170"/>
      <c r="M238" s="4">
        <f t="shared" si="94"/>
        <v>745.76</v>
      </c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</row>
    <row r="239" spans="2:247" s="78" customFormat="1" ht="25.5" customHeight="1" thickBot="1" x14ac:dyDescent="0.3">
      <c r="B239" s="490" t="s">
        <v>472</v>
      </c>
      <c r="C239" s="491"/>
      <c r="D239" s="491"/>
      <c r="E239" s="491"/>
      <c r="F239" s="491"/>
      <c r="G239" s="491"/>
      <c r="H239" s="491"/>
      <c r="I239" s="491"/>
      <c r="J239" s="491"/>
      <c r="K239" s="492"/>
      <c r="L239" s="125"/>
      <c r="M239" s="75"/>
      <c r="N239" s="77"/>
      <c r="O239" s="77"/>
      <c r="P239" s="77"/>
      <c r="Q239" s="77"/>
      <c r="R239" s="77"/>
      <c r="S239" s="77"/>
      <c r="T239" s="77"/>
      <c r="U239" s="77"/>
      <c r="V239" s="77"/>
      <c r="W239" s="77"/>
      <c r="X239" s="77"/>
      <c r="Y239" s="77"/>
      <c r="Z239" s="77"/>
      <c r="AA239" s="77"/>
      <c r="AB239" s="77"/>
      <c r="AC239" s="77"/>
      <c r="AD239" s="77"/>
      <c r="AE239" s="77"/>
      <c r="AF239" s="77"/>
      <c r="AG239" s="77"/>
      <c r="AH239" s="77"/>
      <c r="AI239" s="77"/>
      <c r="AJ239" s="77"/>
      <c r="AK239" s="77"/>
      <c r="AL239" s="77"/>
      <c r="AM239" s="77"/>
      <c r="AN239" s="77"/>
      <c r="AO239" s="77"/>
      <c r="AP239" s="77"/>
      <c r="AQ239" s="77"/>
      <c r="AR239" s="77"/>
      <c r="AS239" s="77"/>
      <c r="AT239" s="77"/>
      <c r="AU239" s="77"/>
      <c r="AV239" s="77"/>
      <c r="AW239" s="77"/>
      <c r="AX239" s="77"/>
      <c r="AY239" s="77"/>
      <c r="AZ239" s="77"/>
      <c r="BA239" s="77"/>
      <c r="BB239" s="77"/>
      <c r="BC239" s="77"/>
      <c r="BD239" s="77"/>
      <c r="BE239" s="77"/>
      <c r="BF239" s="77"/>
      <c r="BG239" s="77"/>
      <c r="BH239" s="77"/>
      <c r="BI239" s="77"/>
      <c r="BJ239" s="77"/>
      <c r="BK239" s="77"/>
      <c r="BL239" s="77"/>
      <c r="BM239" s="77"/>
      <c r="BN239" s="77"/>
      <c r="BO239" s="77"/>
      <c r="BP239" s="77"/>
      <c r="BQ239" s="77"/>
      <c r="BR239" s="77"/>
      <c r="BS239" s="77"/>
      <c r="BT239" s="77"/>
      <c r="BU239" s="77"/>
      <c r="BV239" s="77"/>
      <c r="BW239" s="77"/>
      <c r="BX239" s="77"/>
      <c r="BY239" s="77"/>
      <c r="BZ239" s="77"/>
      <c r="CA239" s="77"/>
      <c r="CB239" s="77"/>
      <c r="CC239" s="77"/>
      <c r="CD239" s="77"/>
      <c r="CE239" s="77"/>
      <c r="CF239" s="77"/>
      <c r="CG239" s="77"/>
      <c r="CH239" s="77"/>
      <c r="CI239" s="77"/>
      <c r="CJ239" s="77"/>
      <c r="CK239" s="77"/>
      <c r="CL239" s="77"/>
      <c r="CM239" s="77"/>
      <c r="CN239" s="77"/>
      <c r="CO239" s="77"/>
      <c r="CP239" s="77"/>
      <c r="CQ239" s="77"/>
      <c r="CR239" s="77"/>
      <c r="CS239" s="77"/>
      <c r="CT239" s="77"/>
      <c r="CU239" s="77"/>
      <c r="CV239" s="77"/>
      <c r="CW239" s="77"/>
      <c r="CX239" s="77"/>
      <c r="CY239" s="77"/>
      <c r="CZ239" s="77"/>
      <c r="DA239" s="77"/>
      <c r="DB239" s="77"/>
      <c r="DC239" s="77"/>
      <c r="DD239" s="77"/>
      <c r="DE239" s="77"/>
      <c r="DF239" s="77"/>
      <c r="DG239" s="77"/>
      <c r="DH239" s="77"/>
      <c r="DI239" s="77"/>
      <c r="DJ239" s="77"/>
      <c r="DK239" s="77"/>
      <c r="DL239" s="77"/>
      <c r="DM239" s="77"/>
      <c r="DN239" s="77"/>
      <c r="DO239" s="77"/>
      <c r="DP239" s="77"/>
      <c r="DQ239" s="77"/>
      <c r="DR239" s="77"/>
      <c r="DS239" s="77"/>
      <c r="DT239" s="77"/>
      <c r="DU239" s="77"/>
      <c r="DV239" s="77"/>
      <c r="DW239" s="77"/>
      <c r="DX239" s="77"/>
      <c r="DY239" s="77"/>
      <c r="DZ239" s="77"/>
      <c r="EA239" s="77"/>
      <c r="EB239" s="77"/>
      <c r="EC239" s="77"/>
      <c r="ED239" s="77"/>
      <c r="EE239" s="77"/>
      <c r="EF239" s="77"/>
      <c r="EG239" s="77"/>
      <c r="EH239" s="77"/>
      <c r="EI239" s="77"/>
      <c r="EJ239" s="77"/>
      <c r="EK239" s="77"/>
      <c r="EL239" s="77"/>
      <c r="EM239" s="77"/>
      <c r="EN239" s="77"/>
      <c r="EO239" s="77"/>
      <c r="EP239" s="77"/>
      <c r="EQ239" s="77"/>
      <c r="ER239" s="77"/>
      <c r="ES239" s="77"/>
      <c r="ET239" s="77"/>
      <c r="EU239" s="77"/>
      <c r="EV239" s="77"/>
      <c r="EW239" s="77"/>
      <c r="EX239" s="77"/>
      <c r="EY239" s="77"/>
      <c r="EZ239" s="77"/>
      <c r="FA239" s="77"/>
      <c r="FB239" s="77"/>
      <c r="FC239" s="77"/>
      <c r="FD239" s="77"/>
      <c r="FE239" s="77"/>
      <c r="FF239" s="77"/>
      <c r="FG239" s="77"/>
      <c r="FH239" s="77"/>
      <c r="FI239" s="77"/>
      <c r="FJ239" s="77"/>
      <c r="FK239" s="77"/>
      <c r="FL239" s="77"/>
      <c r="FM239" s="77"/>
      <c r="FN239" s="77"/>
      <c r="FO239" s="77"/>
      <c r="FP239" s="77"/>
      <c r="FQ239" s="77"/>
      <c r="FR239" s="77"/>
      <c r="FS239" s="77"/>
      <c r="FT239" s="77"/>
      <c r="FU239" s="77"/>
      <c r="FV239" s="77"/>
      <c r="FW239" s="77"/>
      <c r="FX239" s="77"/>
      <c r="FY239" s="77"/>
      <c r="FZ239" s="77"/>
      <c r="GA239" s="77"/>
      <c r="GB239" s="77"/>
      <c r="GC239" s="77"/>
      <c r="GD239" s="77"/>
      <c r="GE239" s="77"/>
      <c r="GF239" s="77"/>
      <c r="GG239" s="77"/>
      <c r="GH239" s="77"/>
      <c r="GI239" s="77"/>
      <c r="GJ239" s="77"/>
      <c r="GK239" s="77"/>
      <c r="GL239" s="77"/>
      <c r="GM239" s="77"/>
      <c r="GN239" s="77"/>
      <c r="GO239" s="77"/>
      <c r="GP239" s="77"/>
      <c r="GQ239" s="77"/>
      <c r="GR239" s="77"/>
      <c r="GS239" s="77"/>
      <c r="GT239" s="77"/>
      <c r="GU239" s="77"/>
      <c r="GV239" s="77"/>
      <c r="GW239" s="77"/>
      <c r="GX239" s="77"/>
      <c r="GY239" s="77"/>
      <c r="GZ239" s="77"/>
      <c r="HA239" s="77"/>
      <c r="HB239" s="77"/>
      <c r="HC239" s="77"/>
      <c r="HD239" s="77"/>
      <c r="HE239" s="77"/>
      <c r="HF239" s="77"/>
      <c r="HG239" s="77"/>
      <c r="HH239" s="77"/>
      <c r="HI239" s="77"/>
      <c r="HJ239" s="77"/>
      <c r="HK239" s="77"/>
      <c r="HL239" s="77"/>
      <c r="HM239" s="77"/>
      <c r="HN239" s="77"/>
      <c r="HO239" s="77"/>
      <c r="HP239" s="77"/>
      <c r="HQ239" s="77"/>
      <c r="HR239" s="77"/>
      <c r="HS239" s="77"/>
      <c r="HT239" s="77"/>
      <c r="HU239" s="77"/>
      <c r="HV239" s="77"/>
      <c r="HW239" s="77"/>
      <c r="HX239" s="77"/>
      <c r="HY239" s="77"/>
      <c r="HZ239" s="77"/>
      <c r="IA239" s="77"/>
      <c r="IB239" s="77"/>
      <c r="IC239" s="77"/>
      <c r="ID239" s="77"/>
      <c r="IE239" s="77"/>
      <c r="IF239" s="77"/>
      <c r="IG239" s="77"/>
      <c r="IH239" s="77"/>
      <c r="II239" s="77"/>
      <c r="IJ239" s="77"/>
      <c r="IK239" s="77"/>
      <c r="IL239" s="77"/>
      <c r="IM239" s="77"/>
    </row>
    <row r="240" spans="2:247" s="60" customFormat="1" ht="93" customHeight="1" thickBot="1" x14ac:dyDescent="0.25">
      <c r="B240" s="113"/>
      <c r="C240" s="121" t="s">
        <v>345</v>
      </c>
      <c r="D240" s="200">
        <v>163</v>
      </c>
      <c r="E240" s="39">
        <f t="shared" si="90"/>
        <v>130.4</v>
      </c>
      <c r="F240" s="39">
        <f t="shared" ref="F240:F247" si="100">D240*0.75</f>
        <v>122.25</v>
      </c>
      <c r="G240" s="39">
        <f t="shared" si="91"/>
        <v>114.1</v>
      </c>
      <c r="H240" s="39">
        <f t="shared" si="92"/>
        <v>105.95</v>
      </c>
      <c r="I240" s="39">
        <f t="shared" si="93"/>
        <v>97.8</v>
      </c>
      <c r="J240" s="201">
        <v>50</v>
      </c>
      <c r="K240" s="116"/>
      <c r="L240" s="3"/>
      <c r="M240" s="4">
        <f t="shared" si="94"/>
        <v>192.34</v>
      </c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</row>
    <row r="241" spans="2:247" s="60" customFormat="1" ht="93" customHeight="1" thickBot="1" x14ac:dyDescent="0.25">
      <c r="B241" s="113"/>
      <c r="C241" s="118" t="s">
        <v>346</v>
      </c>
      <c r="D241" s="143">
        <v>163</v>
      </c>
      <c r="E241" s="202">
        <f t="shared" si="90"/>
        <v>130.4</v>
      </c>
      <c r="F241" s="202">
        <f t="shared" si="100"/>
        <v>122.25</v>
      </c>
      <c r="G241" s="202">
        <f t="shared" si="91"/>
        <v>114.1</v>
      </c>
      <c r="H241" s="202">
        <f t="shared" si="92"/>
        <v>105.95</v>
      </c>
      <c r="I241" s="202">
        <f t="shared" si="93"/>
        <v>97.8</v>
      </c>
      <c r="J241" s="203">
        <v>50</v>
      </c>
      <c r="K241" s="120"/>
      <c r="L241" s="3"/>
      <c r="M241" s="4">
        <f t="shared" si="94"/>
        <v>192.34</v>
      </c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</row>
    <row r="242" spans="2:247" s="60" customFormat="1" ht="93" customHeight="1" thickBot="1" x14ac:dyDescent="0.25">
      <c r="B242" s="113"/>
      <c r="C242" s="121" t="s">
        <v>347</v>
      </c>
      <c r="D242" s="200">
        <v>163</v>
      </c>
      <c r="E242" s="204">
        <f t="shared" ref="E242:E247" si="101">D242*0.8</f>
        <v>130.4</v>
      </c>
      <c r="F242" s="204">
        <f t="shared" si="100"/>
        <v>122.25</v>
      </c>
      <c r="G242" s="204">
        <f t="shared" ref="G242:G247" si="102">D242*0.7</f>
        <v>114.1</v>
      </c>
      <c r="H242" s="204">
        <f t="shared" ref="H242:H247" si="103">D242*0.65</f>
        <v>105.95</v>
      </c>
      <c r="I242" s="204">
        <f t="shared" ref="I242:I247" si="104">D242*0.6</f>
        <v>97.8</v>
      </c>
      <c r="J242" s="201">
        <v>50</v>
      </c>
      <c r="K242" s="116"/>
      <c r="L242" s="3"/>
      <c r="M242" s="4">
        <f t="shared" si="94"/>
        <v>192.34</v>
      </c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</row>
    <row r="243" spans="2:247" s="60" customFormat="1" ht="93" customHeight="1" thickBot="1" x14ac:dyDescent="0.25">
      <c r="B243" s="113"/>
      <c r="C243" s="118" t="s">
        <v>348</v>
      </c>
      <c r="D243" s="143">
        <v>258</v>
      </c>
      <c r="E243" s="202">
        <f t="shared" si="101"/>
        <v>206.4</v>
      </c>
      <c r="F243" s="202">
        <f t="shared" si="100"/>
        <v>193.5</v>
      </c>
      <c r="G243" s="202">
        <f t="shared" si="102"/>
        <v>180.6</v>
      </c>
      <c r="H243" s="202">
        <f t="shared" si="103"/>
        <v>167.70000000000002</v>
      </c>
      <c r="I243" s="202">
        <f t="shared" si="104"/>
        <v>154.79999999999998</v>
      </c>
      <c r="J243" s="203">
        <v>50</v>
      </c>
      <c r="K243" s="120"/>
      <c r="L243" s="3"/>
      <c r="M243" s="4">
        <f t="shared" si="94"/>
        <v>304.44</v>
      </c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</row>
    <row r="244" spans="2:247" s="60" customFormat="1" ht="93" customHeight="1" thickBot="1" x14ac:dyDescent="0.25">
      <c r="B244" s="113"/>
      <c r="C244" s="121" t="s">
        <v>349</v>
      </c>
      <c r="D244" s="200">
        <v>258</v>
      </c>
      <c r="E244" s="204">
        <f t="shared" si="101"/>
        <v>206.4</v>
      </c>
      <c r="F244" s="204">
        <f t="shared" si="100"/>
        <v>193.5</v>
      </c>
      <c r="G244" s="204">
        <f t="shared" si="102"/>
        <v>180.6</v>
      </c>
      <c r="H244" s="204">
        <f t="shared" si="103"/>
        <v>167.70000000000002</v>
      </c>
      <c r="I244" s="204">
        <f t="shared" si="104"/>
        <v>154.79999999999998</v>
      </c>
      <c r="J244" s="201">
        <v>50</v>
      </c>
      <c r="K244" s="116"/>
      <c r="L244" s="3"/>
      <c r="M244" s="4">
        <f t="shared" si="94"/>
        <v>304.44</v>
      </c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</row>
    <row r="245" spans="2:247" s="60" customFormat="1" ht="93" customHeight="1" thickBot="1" x14ac:dyDescent="0.25">
      <c r="B245" s="113"/>
      <c r="C245" s="118" t="s">
        <v>350</v>
      </c>
      <c r="D245" s="143">
        <v>217</v>
      </c>
      <c r="E245" s="202">
        <f t="shared" si="101"/>
        <v>173.60000000000002</v>
      </c>
      <c r="F245" s="202">
        <f t="shared" si="100"/>
        <v>162.75</v>
      </c>
      <c r="G245" s="202">
        <f t="shared" si="102"/>
        <v>151.89999999999998</v>
      </c>
      <c r="H245" s="202">
        <f t="shared" si="103"/>
        <v>141.05000000000001</v>
      </c>
      <c r="I245" s="202">
        <f t="shared" si="104"/>
        <v>130.19999999999999</v>
      </c>
      <c r="J245" s="203">
        <v>50</v>
      </c>
      <c r="K245" s="120"/>
      <c r="L245" s="3"/>
      <c r="M245" s="4">
        <f t="shared" si="94"/>
        <v>256.06</v>
      </c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</row>
    <row r="246" spans="2:247" s="171" customFormat="1" ht="93" customHeight="1" thickBot="1" x14ac:dyDescent="0.25">
      <c r="B246" s="189"/>
      <c r="C246" s="190" t="s">
        <v>351</v>
      </c>
      <c r="D246" s="207">
        <v>257</v>
      </c>
      <c r="E246" s="208">
        <f t="shared" si="101"/>
        <v>205.60000000000002</v>
      </c>
      <c r="F246" s="208">
        <f t="shared" si="100"/>
        <v>192.75</v>
      </c>
      <c r="G246" s="208">
        <f t="shared" si="102"/>
        <v>179.89999999999998</v>
      </c>
      <c r="H246" s="208">
        <f t="shared" si="103"/>
        <v>167.05</v>
      </c>
      <c r="I246" s="208">
        <f t="shared" si="104"/>
        <v>154.19999999999999</v>
      </c>
      <c r="J246" s="193">
        <v>50</v>
      </c>
      <c r="K246" s="194"/>
      <c r="L246" s="170"/>
      <c r="M246" s="4">
        <f t="shared" si="94"/>
        <v>303.26</v>
      </c>
      <c r="N246" s="142"/>
      <c r="O246" s="142"/>
      <c r="P246" s="142"/>
      <c r="Q246" s="142"/>
      <c r="R246" s="142"/>
      <c r="S246" s="142"/>
      <c r="T246" s="142"/>
      <c r="U246" s="142"/>
      <c r="V246" s="142" t="s">
        <v>10</v>
      </c>
      <c r="W246" s="142"/>
      <c r="X246" s="142"/>
      <c r="Y246" s="142"/>
      <c r="Z246" s="142"/>
      <c r="AA246" s="142"/>
      <c r="AB246" s="142"/>
      <c r="AC246" s="142"/>
      <c r="AD246" s="142"/>
      <c r="AE246" s="142"/>
      <c r="AF246" s="142"/>
      <c r="AG246" s="142"/>
      <c r="AH246" s="142"/>
      <c r="AI246" s="142"/>
      <c r="AJ246" s="142"/>
      <c r="AK246" s="142"/>
      <c r="AL246" s="142"/>
      <c r="AM246" s="142"/>
      <c r="AN246" s="142"/>
      <c r="AO246" s="142"/>
      <c r="AP246" s="142"/>
      <c r="AQ246" s="142"/>
      <c r="AR246" s="142"/>
      <c r="AS246" s="142"/>
      <c r="AT246" s="142"/>
      <c r="AU246" s="142"/>
      <c r="AV246" s="142"/>
      <c r="AW246" s="142"/>
      <c r="AX246" s="142"/>
      <c r="AY246" s="142"/>
      <c r="AZ246" s="142"/>
      <c r="BA246" s="142"/>
      <c r="BB246" s="142"/>
      <c r="BC246" s="142"/>
      <c r="BD246" s="142"/>
      <c r="BE246" s="142"/>
      <c r="BF246" s="142"/>
      <c r="BG246" s="142"/>
      <c r="BH246" s="142"/>
      <c r="BI246" s="142"/>
      <c r="BJ246" s="142"/>
      <c r="BK246" s="142"/>
      <c r="BL246" s="142"/>
      <c r="BM246" s="142"/>
      <c r="BN246" s="142"/>
      <c r="BO246" s="142"/>
      <c r="BP246" s="142"/>
      <c r="BQ246" s="142"/>
      <c r="BR246" s="142"/>
      <c r="BS246" s="142"/>
      <c r="BT246" s="142"/>
      <c r="BU246" s="142"/>
      <c r="BV246" s="142"/>
      <c r="BW246" s="142"/>
      <c r="BX246" s="142"/>
      <c r="BY246" s="142"/>
      <c r="BZ246" s="142"/>
      <c r="CA246" s="142"/>
      <c r="CB246" s="142"/>
      <c r="CC246" s="142"/>
      <c r="CD246" s="142"/>
      <c r="CE246" s="142"/>
      <c r="CF246" s="142"/>
      <c r="CG246" s="142"/>
      <c r="CH246" s="142"/>
      <c r="CI246" s="142"/>
      <c r="CJ246" s="142"/>
      <c r="CK246" s="142"/>
      <c r="CL246" s="142"/>
      <c r="CM246" s="142"/>
      <c r="CN246" s="142"/>
      <c r="CO246" s="142"/>
      <c r="CP246" s="142"/>
      <c r="CQ246" s="142"/>
      <c r="CR246" s="142"/>
      <c r="CS246" s="142"/>
      <c r="CT246" s="142"/>
      <c r="CU246" s="142"/>
      <c r="CV246" s="142"/>
      <c r="CW246" s="142"/>
      <c r="CX246" s="142"/>
      <c r="CY246" s="142"/>
      <c r="CZ246" s="142"/>
      <c r="DA246" s="142"/>
      <c r="DB246" s="142"/>
      <c r="DC246" s="142"/>
      <c r="DD246" s="142"/>
      <c r="DE246" s="142"/>
      <c r="DF246" s="142"/>
      <c r="DG246" s="142"/>
      <c r="DH246" s="142"/>
      <c r="DI246" s="142"/>
      <c r="DJ246" s="142"/>
      <c r="DK246" s="142"/>
      <c r="DL246" s="142"/>
      <c r="DM246" s="142"/>
      <c r="DN246" s="142"/>
      <c r="DO246" s="142"/>
      <c r="DP246" s="142"/>
      <c r="DQ246" s="142"/>
      <c r="DR246" s="142"/>
      <c r="DS246" s="142"/>
      <c r="DT246" s="142"/>
      <c r="DU246" s="142"/>
      <c r="DV246" s="142"/>
      <c r="DW246" s="142"/>
      <c r="DX246" s="142"/>
      <c r="DY246" s="142"/>
      <c r="DZ246" s="142"/>
      <c r="EA246" s="142"/>
      <c r="EB246" s="142"/>
      <c r="EC246" s="142"/>
      <c r="ED246" s="142"/>
      <c r="EE246" s="142"/>
      <c r="EF246" s="142"/>
      <c r="EG246" s="142"/>
      <c r="EH246" s="142"/>
      <c r="EI246" s="142"/>
      <c r="EJ246" s="142"/>
      <c r="EK246" s="142"/>
      <c r="EL246" s="142"/>
      <c r="EM246" s="142"/>
      <c r="EN246" s="142"/>
      <c r="EO246" s="142"/>
      <c r="EP246" s="142"/>
      <c r="EQ246" s="142"/>
      <c r="ER246" s="142"/>
      <c r="ES246" s="142"/>
      <c r="ET246" s="142"/>
      <c r="EU246" s="142"/>
      <c r="EV246" s="142"/>
      <c r="EW246" s="142"/>
      <c r="EX246" s="142"/>
      <c r="EY246" s="142"/>
      <c r="EZ246" s="142"/>
      <c r="FA246" s="142"/>
      <c r="FB246" s="142"/>
      <c r="FC246" s="142"/>
      <c r="FD246" s="142"/>
      <c r="FE246" s="142"/>
      <c r="FF246" s="142"/>
      <c r="FG246" s="142"/>
      <c r="FH246" s="142"/>
      <c r="FI246" s="142"/>
      <c r="FJ246" s="142"/>
      <c r="FK246" s="142"/>
      <c r="FL246" s="142"/>
      <c r="FM246" s="142"/>
      <c r="FN246" s="142"/>
      <c r="FO246" s="142"/>
      <c r="FP246" s="142"/>
      <c r="FQ246" s="142"/>
      <c r="FR246" s="142"/>
      <c r="FS246" s="142"/>
      <c r="FT246" s="142"/>
      <c r="FU246" s="142"/>
      <c r="FV246" s="142"/>
      <c r="FW246" s="142"/>
      <c r="FX246" s="142"/>
      <c r="FY246" s="142"/>
      <c r="FZ246" s="142"/>
      <c r="GA246" s="142"/>
      <c r="GB246" s="142"/>
      <c r="GC246" s="142"/>
      <c r="GD246" s="142"/>
      <c r="GE246" s="142"/>
      <c r="GF246" s="142"/>
      <c r="GG246" s="142"/>
      <c r="GH246" s="142"/>
      <c r="GI246" s="142"/>
      <c r="GJ246" s="142"/>
      <c r="GK246" s="142"/>
      <c r="GL246" s="142"/>
      <c r="GM246" s="142"/>
      <c r="GN246" s="142"/>
      <c r="GO246" s="142"/>
      <c r="GP246" s="142"/>
      <c r="GQ246" s="142"/>
      <c r="GR246" s="142"/>
      <c r="GS246" s="142"/>
      <c r="GT246" s="142"/>
      <c r="GU246" s="142"/>
      <c r="GV246" s="142"/>
      <c r="GW246" s="142"/>
      <c r="GX246" s="142"/>
      <c r="GY246" s="142"/>
      <c r="GZ246" s="142"/>
      <c r="HA246" s="142"/>
      <c r="HB246" s="142"/>
      <c r="HC246" s="142"/>
      <c r="HD246" s="142"/>
      <c r="HE246" s="142"/>
      <c r="HF246" s="142"/>
      <c r="HG246" s="142"/>
      <c r="HH246" s="142"/>
      <c r="HI246" s="142"/>
      <c r="HJ246" s="142"/>
      <c r="HK246" s="142"/>
      <c r="HL246" s="142"/>
      <c r="HM246" s="142"/>
      <c r="HN246" s="142"/>
      <c r="HO246" s="142"/>
      <c r="HP246" s="142"/>
      <c r="HQ246" s="142"/>
      <c r="HR246" s="142"/>
      <c r="HS246" s="142"/>
      <c r="HT246" s="142"/>
      <c r="HU246" s="142"/>
      <c r="HV246" s="142"/>
      <c r="HW246" s="142"/>
      <c r="HX246" s="142"/>
      <c r="HY246" s="142"/>
      <c r="HZ246" s="142"/>
      <c r="IA246" s="142"/>
      <c r="IB246" s="142"/>
      <c r="IC246" s="142"/>
      <c r="ID246" s="142"/>
      <c r="IE246" s="142"/>
      <c r="IF246" s="142"/>
      <c r="IG246" s="142"/>
      <c r="IH246" s="142"/>
      <c r="II246" s="142"/>
      <c r="IJ246" s="142"/>
      <c r="IK246" s="142"/>
      <c r="IL246" s="142"/>
      <c r="IM246" s="142"/>
    </row>
    <row r="247" spans="2:247" s="171" customFormat="1" ht="93" customHeight="1" thickBot="1" x14ac:dyDescent="0.25">
      <c r="B247" s="189"/>
      <c r="C247" s="195" t="s">
        <v>352</v>
      </c>
      <c r="D247" s="205">
        <v>257</v>
      </c>
      <c r="E247" s="206">
        <f t="shared" si="101"/>
        <v>205.60000000000002</v>
      </c>
      <c r="F247" s="206">
        <f t="shared" si="100"/>
        <v>192.75</v>
      </c>
      <c r="G247" s="206">
        <f t="shared" si="102"/>
        <v>179.89999999999998</v>
      </c>
      <c r="H247" s="206">
        <f t="shared" si="103"/>
        <v>167.05</v>
      </c>
      <c r="I247" s="206">
        <f t="shared" si="104"/>
        <v>154.19999999999999</v>
      </c>
      <c r="J247" s="198">
        <v>50</v>
      </c>
      <c r="K247" s="199"/>
      <c r="L247" s="170"/>
      <c r="M247" s="4">
        <f t="shared" si="94"/>
        <v>303.26</v>
      </c>
      <c r="N247" s="142"/>
      <c r="O247" s="142"/>
      <c r="P247" s="142"/>
      <c r="Q247" s="142"/>
      <c r="R247" s="142"/>
      <c r="S247" s="142"/>
      <c r="T247" s="142"/>
      <c r="U247" s="142"/>
      <c r="V247" s="142"/>
      <c r="W247" s="142"/>
      <c r="X247" s="142"/>
      <c r="Y247" s="142"/>
      <c r="Z247" s="142"/>
      <c r="AA247" s="142"/>
      <c r="AB247" s="142"/>
      <c r="AC247" s="142"/>
      <c r="AD247" s="142"/>
      <c r="AE247" s="142"/>
      <c r="AF247" s="142"/>
      <c r="AG247" s="142"/>
      <c r="AH247" s="142"/>
      <c r="AI247" s="142"/>
      <c r="AJ247" s="142"/>
      <c r="AK247" s="142"/>
      <c r="AL247" s="142"/>
      <c r="AM247" s="142"/>
      <c r="AN247" s="142"/>
      <c r="AO247" s="142"/>
      <c r="AP247" s="142"/>
      <c r="AQ247" s="142"/>
      <c r="AR247" s="142"/>
      <c r="AS247" s="142"/>
      <c r="AT247" s="142"/>
      <c r="AU247" s="142"/>
      <c r="AV247" s="142"/>
      <c r="AW247" s="142"/>
      <c r="AX247" s="142"/>
      <c r="AY247" s="142"/>
      <c r="AZ247" s="142"/>
      <c r="BA247" s="142"/>
      <c r="BB247" s="142"/>
      <c r="BC247" s="142"/>
      <c r="BD247" s="142"/>
      <c r="BE247" s="142"/>
      <c r="BF247" s="142"/>
      <c r="BG247" s="142"/>
      <c r="BH247" s="142"/>
      <c r="BI247" s="142"/>
      <c r="BJ247" s="142"/>
      <c r="BK247" s="142"/>
      <c r="BL247" s="142"/>
      <c r="BM247" s="142"/>
      <c r="BN247" s="142"/>
      <c r="BO247" s="142"/>
      <c r="BP247" s="142"/>
      <c r="BQ247" s="142"/>
      <c r="BR247" s="142"/>
      <c r="BS247" s="142"/>
      <c r="BT247" s="142"/>
      <c r="BU247" s="142"/>
      <c r="BV247" s="142"/>
      <c r="BW247" s="142"/>
      <c r="BX247" s="142"/>
      <c r="BY247" s="142"/>
      <c r="BZ247" s="142"/>
      <c r="CA247" s="142"/>
      <c r="CB247" s="142"/>
      <c r="CC247" s="142"/>
      <c r="CD247" s="142"/>
      <c r="CE247" s="142"/>
      <c r="CF247" s="142"/>
      <c r="CG247" s="142"/>
      <c r="CH247" s="142"/>
      <c r="CI247" s="142"/>
      <c r="CJ247" s="142"/>
      <c r="CK247" s="142"/>
      <c r="CL247" s="142"/>
      <c r="CM247" s="142"/>
      <c r="CN247" s="142"/>
      <c r="CO247" s="142"/>
      <c r="CP247" s="142"/>
      <c r="CQ247" s="142"/>
      <c r="CR247" s="142"/>
      <c r="CS247" s="142"/>
      <c r="CT247" s="142"/>
      <c r="CU247" s="142"/>
      <c r="CV247" s="142"/>
      <c r="CW247" s="142"/>
      <c r="CX247" s="142"/>
      <c r="CY247" s="142"/>
      <c r="CZ247" s="142"/>
      <c r="DA247" s="142"/>
      <c r="DB247" s="142"/>
      <c r="DC247" s="142"/>
      <c r="DD247" s="142"/>
      <c r="DE247" s="142"/>
      <c r="DF247" s="142"/>
      <c r="DG247" s="142"/>
      <c r="DH247" s="142"/>
      <c r="DI247" s="142"/>
      <c r="DJ247" s="142"/>
      <c r="DK247" s="142"/>
      <c r="DL247" s="142"/>
      <c r="DM247" s="142"/>
      <c r="DN247" s="142"/>
      <c r="DO247" s="142"/>
      <c r="DP247" s="142"/>
      <c r="DQ247" s="142"/>
      <c r="DR247" s="142"/>
      <c r="DS247" s="142"/>
      <c r="DT247" s="142"/>
      <c r="DU247" s="142"/>
      <c r="DV247" s="142"/>
      <c r="DW247" s="142"/>
      <c r="DX247" s="142"/>
      <c r="DY247" s="142"/>
      <c r="DZ247" s="142"/>
      <c r="EA247" s="142"/>
      <c r="EB247" s="142"/>
      <c r="EC247" s="142"/>
      <c r="ED247" s="142"/>
      <c r="EE247" s="142"/>
      <c r="EF247" s="142"/>
      <c r="EG247" s="142"/>
      <c r="EH247" s="142"/>
      <c r="EI247" s="142"/>
      <c r="EJ247" s="142"/>
      <c r="EK247" s="142"/>
      <c r="EL247" s="142"/>
      <c r="EM247" s="142"/>
      <c r="EN247" s="142"/>
      <c r="EO247" s="142"/>
      <c r="EP247" s="142"/>
      <c r="EQ247" s="142"/>
      <c r="ER247" s="142"/>
      <c r="ES247" s="142"/>
      <c r="ET247" s="142"/>
      <c r="EU247" s="142"/>
      <c r="EV247" s="142"/>
      <c r="EW247" s="142"/>
      <c r="EX247" s="142"/>
      <c r="EY247" s="142"/>
      <c r="EZ247" s="142"/>
      <c r="FA247" s="142"/>
      <c r="FB247" s="142"/>
      <c r="FC247" s="142"/>
      <c r="FD247" s="142"/>
      <c r="FE247" s="142"/>
      <c r="FF247" s="142"/>
      <c r="FG247" s="142"/>
      <c r="FH247" s="142"/>
      <c r="FI247" s="142"/>
      <c r="FJ247" s="142"/>
      <c r="FK247" s="142"/>
      <c r="FL247" s="142"/>
      <c r="FM247" s="142"/>
      <c r="FN247" s="142"/>
      <c r="FO247" s="142"/>
      <c r="FP247" s="142"/>
      <c r="FQ247" s="142"/>
      <c r="FR247" s="142"/>
      <c r="FS247" s="142"/>
      <c r="FT247" s="142"/>
      <c r="FU247" s="142"/>
      <c r="FV247" s="142"/>
      <c r="FW247" s="142"/>
      <c r="FX247" s="142"/>
      <c r="FY247" s="142"/>
      <c r="FZ247" s="142"/>
      <c r="GA247" s="142"/>
      <c r="GB247" s="142"/>
      <c r="GC247" s="142"/>
      <c r="GD247" s="142"/>
      <c r="GE247" s="142"/>
      <c r="GF247" s="142"/>
      <c r="GG247" s="142"/>
      <c r="GH247" s="142"/>
      <c r="GI247" s="142"/>
      <c r="GJ247" s="142"/>
      <c r="GK247" s="142"/>
      <c r="GL247" s="142"/>
      <c r="GM247" s="142"/>
      <c r="GN247" s="142"/>
      <c r="GO247" s="142"/>
      <c r="GP247" s="142"/>
      <c r="GQ247" s="142"/>
      <c r="GR247" s="142"/>
      <c r="GS247" s="142"/>
      <c r="GT247" s="142"/>
      <c r="GU247" s="142"/>
      <c r="GV247" s="142"/>
      <c r="GW247" s="142"/>
      <c r="GX247" s="142"/>
      <c r="GY247" s="142"/>
      <c r="GZ247" s="142"/>
      <c r="HA247" s="142"/>
      <c r="HB247" s="142"/>
      <c r="HC247" s="142"/>
      <c r="HD247" s="142"/>
      <c r="HE247" s="142"/>
      <c r="HF247" s="142"/>
      <c r="HG247" s="142"/>
      <c r="HH247" s="142"/>
      <c r="HI247" s="142"/>
      <c r="HJ247" s="142"/>
      <c r="HK247" s="142"/>
      <c r="HL247" s="142"/>
      <c r="HM247" s="142"/>
      <c r="HN247" s="142"/>
      <c r="HO247" s="142"/>
      <c r="HP247" s="142"/>
      <c r="HQ247" s="142"/>
      <c r="HR247" s="142"/>
      <c r="HS247" s="142"/>
      <c r="HT247" s="142"/>
      <c r="HU247" s="142"/>
      <c r="HV247" s="142"/>
      <c r="HW247" s="142"/>
      <c r="HX247" s="142"/>
      <c r="HY247" s="142"/>
      <c r="HZ247" s="142"/>
      <c r="IA247" s="142"/>
      <c r="IB247" s="142"/>
      <c r="IC247" s="142"/>
      <c r="ID247" s="142"/>
      <c r="IE247" s="142"/>
      <c r="IF247" s="142"/>
      <c r="IG247" s="142"/>
      <c r="IH247" s="142"/>
      <c r="II247" s="142"/>
      <c r="IJ247" s="142"/>
      <c r="IK247" s="142"/>
      <c r="IL247" s="142"/>
      <c r="IM247" s="142"/>
    </row>
    <row r="248" spans="2:247" s="60" customFormat="1" ht="25.5" customHeight="1" thickBot="1" x14ac:dyDescent="0.25">
      <c r="B248" s="490" t="s">
        <v>473</v>
      </c>
      <c r="C248" s="491"/>
      <c r="D248" s="491"/>
      <c r="E248" s="491"/>
      <c r="F248" s="491"/>
      <c r="G248" s="491"/>
      <c r="H248" s="491"/>
      <c r="I248" s="491"/>
      <c r="J248" s="491"/>
      <c r="K248" s="492"/>
      <c r="L248" s="172"/>
      <c r="M248" s="4"/>
      <c r="N248" s="1"/>
      <c r="O248" s="1"/>
      <c r="P248" s="1"/>
      <c r="Q248" s="1"/>
      <c r="R248" s="1"/>
      <c r="S248" s="1"/>
      <c r="T248" s="1"/>
      <c r="U248" s="1" t="s">
        <v>47</v>
      </c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</row>
    <row r="249" spans="2:247" s="60" customFormat="1" ht="93" customHeight="1" thickBot="1" x14ac:dyDescent="0.25">
      <c r="B249" s="113"/>
      <c r="C249" s="118" t="s">
        <v>353</v>
      </c>
      <c r="D249" s="143">
        <v>277</v>
      </c>
      <c r="E249" s="202">
        <f t="shared" ref="E249:E296" si="105">D249*0.8</f>
        <v>221.60000000000002</v>
      </c>
      <c r="F249" s="202">
        <f t="shared" ref="F249:F296" si="106">D249*0.75</f>
        <v>207.75</v>
      </c>
      <c r="G249" s="202">
        <f t="shared" ref="G249:G296" si="107">D249*0.7</f>
        <v>193.89999999999998</v>
      </c>
      <c r="H249" s="202">
        <f t="shared" ref="H249:H296" si="108">D249*0.65</f>
        <v>180.05</v>
      </c>
      <c r="I249" s="213">
        <f t="shared" ref="I249:I296" si="109">D249*0.6</f>
        <v>166.2</v>
      </c>
      <c r="J249" s="215">
        <v>15</v>
      </c>
      <c r="K249" s="216"/>
      <c r="L249" s="3"/>
      <c r="M249" s="4">
        <f t="shared" si="94"/>
        <v>326.86</v>
      </c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</row>
    <row r="250" spans="2:247" s="60" customFormat="1" ht="93" customHeight="1" thickBot="1" x14ac:dyDescent="0.25">
      <c r="B250" s="113"/>
      <c r="C250" s="121" t="s">
        <v>354</v>
      </c>
      <c r="D250" s="200">
        <v>358</v>
      </c>
      <c r="E250" s="204">
        <f t="shared" si="105"/>
        <v>286.40000000000003</v>
      </c>
      <c r="F250" s="204">
        <f t="shared" si="106"/>
        <v>268.5</v>
      </c>
      <c r="G250" s="204">
        <f t="shared" si="107"/>
        <v>250.6</v>
      </c>
      <c r="H250" s="204">
        <f t="shared" si="108"/>
        <v>232.70000000000002</v>
      </c>
      <c r="I250" s="214">
        <f t="shared" si="109"/>
        <v>214.79999999999998</v>
      </c>
      <c r="J250" s="144">
        <v>20</v>
      </c>
      <c r="K250" s="116"/>
      <c r="L250" s="3"/>
      <c r="M250" s="4">
        <f t="shared" si="94"/>
        <v>422.44</v>
      </c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</row>
    <row r="251" spans="2:247" s="60" customFormat="1" ht="93" customHeight="1" thickBot="1" x14ac:dyDescent="0.25">
      <c r="B251" s="113"/>
      <c r="C251" s="118" t="s">
        <v>355</v>
      </c>
      <c r="D251" s="143">
        <v>358</v>
      </c>
      <c r="E251" s="202">
        <f t="shared" si="105"/>
        <v>286.40000000000003</v>
      </c>
      <c r="F251" s="202">
        <f t="shared" si="106"/>
        <v>268.5</v>
      </c>
      <c r="G251" s="202">
        <f t="shared" si="107"/>
        <v>250.6</v>
      </c>
      <c r="H251" s="202">
        <f t="shared" si="108"/>
        <v>232.70000000000002</v>
      </c>
      <c r="I251" s="213">
        <f t="shared" si="109"/>
        <v>214.79999999999998</v>
      </c>
      <c r="J251" s="169">
        <v>20</v>
      </c>
      <c r="K251" s="120"/>
      <c r="L251" s="3"/>
      <c r="M251" s="4">
        <f t="shared" si="94"/>
        <v>422.44</v>
      </c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</row>
    <row r="252" spans="2:247" s="60" customFormat="1" ht="93" customHeight="1" thickBot="1" x14ac:dyDescent="0.25">
      <c r="B252" s="113"/>
      <c r="C252" s="121" t="s">
        <v>356</v>
      </c>
      <c r="D252" s="200">
        <v>358</v>
      </c>
      <c r="E252" s="204">
        <f t="shared" si="105"/>
        <v>286.40000000000003</v>
      </c>
      <c r="F252" s="204">
        <f t="shared" si="106"/>
        <v>268.5</v>
      </c>
      <c r="G252" s="204">
        <f t="shared" si="107"/>
        <v>250.6</v>
      </c>
      <c r="H252" s="204">
        <f t="shared" si="108"/>
        <v>232.70000000000002</v>
      </c>
      <c r="I252" s="214">
        <f t="shared" si="109"/>
        <v>214.79999999999998</v>
      </c>
      <c r="J252" s="144">
        <v>20</v>
      </c>
      <c r="K252" s="116"/>
      <c r="L252" s="3"/>
      <c r="M252" s="4">
        <f t="shared" si="94"/>
        <v>422.44</v>
      </c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</row>
    <row r="253" spans="2:247" s="60" customFormat="1" ht="93" customHeight="1" thickBot="1" x14ac:dyDescent="0.25">
      <c r="B253" s="113"/>
      <c r="C253" s="118" t="s">
        <v>357</v>
      </c>
      <c r="D253" s="143">
        <v>286</v>
      </c>
      <c r="E253" s="202">
        <f t="shared" si="105"/>
        <v>228.8</v>
      </c>
      <c r="F253" s="202">
        <f t="shared" si="106"/>
        <v>214.5</v>
      </c>
      <c r="G253" s="202">
        <f t="shared" si="107"/>
        <v>200.2</v>
      </c>
      <c r="H253" s="202">
        <f t="shared" si="108"/>
        <v>185.9</v>
      </c>
      <c r="I253" s="213">
        <f t="shared" si="109"/>
        <v>171.6</v>
      </c>
      <c r="J253" s="169">
        <v>20</v>
      </c>
      <c r="K253" s="120"/>
      <c r="L253" s="3"/>
      <c r="M253" s="4">
        <f t="shared" si="94"/>
        <v>337.48</v>
      </c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</row>
    <row r="254" spans="2:247" s="60" customFormat="1" ht="93" customHeight="1" thickBot="1" x14ac:dyDescent="0.25">
      <c r="B254" s="113"/>
      <c r="C254" s="121" t="s">
        <v>358</v>
      </c>
      <c r="D254" s="200">
        <v>358</v>
      </c>
      <c r="E254" s="204">
        <f t="shared" si="105"/>
        <v>286.40000000000003</v>
      </c>
      <c r="F254" s="204">
        <f t="shared" si="106"/>
        <v>268.5</v>
      </c>
      <c r="G254" s="204">
        <f t="shared" si="107"/>
        <v>250.6</v>
      </c>
      <c r="H254" s="204">
        <f t="shared" si="108"/>
        <v>232.70000000000002</v>
      </c>
      <c r="I254" s="214">
        <f t="shared" si="109"/>
        <v>214.79999999999998</v>
      </c>
      <c r="J254" s="144">
        <v>20</v>
      </c>
      <c r="K254" s="116"/>
      <c r="L254" s="3"/>
      <c r="M254" s="4">
        <f t="shared" si="94"/>
        <v>422.44</v>
      </c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</row>
    <row r="255" spans="2:247" s="60" customFormat="1" ht="93" customHeight="1" thickBot="1" x14ac:dyDescent="0.25">
      <c r="B255" s="113"/>
      <c r="C255" s="118" t="s">
        <v>302</v>
      </c>
      <c r="D255" s="143">
        <v>407</v>
      </c>
      <c r="E255" s="202">
        <f t="shared" si="105"/>
        <v>325.60000000000002</v>
      </c>
      <c r="F255" s="202">
        <f t="shared" si="106"/>
        <v>305.25</v>
      </c>
      <c r="G255" s="202">
        <f t="shared" si="107"/>
        <v>284.89999999999998</v>
      </c>
      <c r="H255" s="202">
        <f t="shared" si="108"/>
        <v>264.55</v>
      </c>
      <c r="I255" s="213">
        <f t="shared" si="109"/>
        <v>244.2</v>
      </c>
      <c r="J255" s="169"/>
      <c r="K255" s="120"/>
      <c r="L255" s="3"/>
      <c r="M255" s="4">
        <f t="shared" si="94"/>
        <v>480.26</v>
      </c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</row>
    <row r="256" spans="2:247" s="60" customFormat="1" ht="93" customHeight="1" thickBot="1" x14ac:dyDescent="0.25">
      <c r="B256" s="113"/>
      <c r="C256" s="121" t="s">
        <v>303</v>
      </c>
      <c r="D256" s="200">
        <v>299</v>
      </c>
      <c r="E256" s="204">
        <f t="shared" si="105"/>
        <v>239.20000000000002</v>
      </c>
      <c r="F256" s="204">
        <f t="shared" si="106"/>
        <v>224.25</v>
      </c>
      <c r="G256" s="204">
        <f t="shared" si="107"/>
        <v>209.29999999999998</v>
      </c>
      <c r="H256" s="204">
        <f t="shared" si="108"/>
        <v>194.35</v>
      </c>
      <c r="I256" s="214">
        <f t="shared" si="109"/>
        <v>179.4</v>
      </c>
      <c r="J256" s="144"/>
      <c r="K256" s="116"/>
      <c r="L256" s="3"/>
      <c r="M256" s="4">
        <f t="shared" si="94"/>
        <v>352.82</v>
      </c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</row>
    <row r="257" spans="2:247" s="60" customFormat="1" ht="93" customHeight="1" thickBot="1" x14ac:dyDescent="0.25">
      <c r="B257" s="113"/>
      <c r="C257" s="118" t="s">
        <v>304</v>
      </c>
      <c r="D257" s="143">
        <v>399</v>
      </c>
      <c r="E257" s="202">
        <f t="shared" si="105"/>
        <v>319.20000000000005</v>
      </c>
      <c r="F257" s="202">
        <f t="shared" si="106"/>
        <v>299.25</v>
      </c>
      <c r="G257" s="202">
        <f t="shared" si="107"/>
        <v>279.29999999999995</v>
      </c>
      <c r="H257" s="202">
        <f t="shared" si="108"/>
        <v>259.35000000000002</v>
      </c>
      <c r="I257" s="213">
        <f t="shared" si="109"/>
        <v>239.39999999999998</v>
      </c>
      <c r="J257" s="169"/>
      <c r="K257" s="120"/>
      <c r="L257" s="3"/>
      <c r="M257" s="4">
        <f t="shared" si="94"/>
        <v>470.82</v>
      </c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</row>
    <row r="258" spans="2:247" s="60" customFormat="1" ht="93" customHeight="1" thickBot="1" x14ac:dyDescent="0.25">
      <c r="B258" s="113"/>
      <c r="C258" s="121" t="s">
        <v>305</v>
      </c>
      <c r="D258" s="200">
        <v>388</v>
      </c>
      <c r="E258" s="204">
        <f t="shared" si="105"/>
        <v>310.40000000000003</v>
      </c>
      <c r="F258" s="204">
        <f t="shared" si="106"/>
        <v>291</v>
      </c>
      <c r="G258" s="204">
        <f t="shared" si="107"/>
        <v>271.59999999999997</v>
      </c>
      <c r="H258" s="204">
        <f t="shared" si="108"/>
        <v>252.20000000000002</v>
      </c>
      <c r="I258" s="214">
        <f t="shared" si="109"/>
        <v>232.79999999999998</v>
      </c>
      <c r="J258" s="144"/>
      <c r="K258" s="116"/>
      <c r="L258" s="3"/>
      <c r="M258" s="4">
        <f t="shared" si="94"/>
        <v>457.84000000000003</v>
      </c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</row>
    <row r="259" spans="2:247" s="60" customFormat="1" ht="93" customHeight="1" thickBot="1" x14ac:dyDescent="0.25">
      <c r="B259" s="113"/>
      <c r="C259" s="118" t="s">
        <v>306</v>
      </c>
      <c r="D259" s="143">
        <v>435</v>
      </c>
      <c r="E259" s="202">
        <f t="shared" si="105"/>
        <v>348</v>
      </c>
      <c r="F259" s="202">
        <f t="shared" si="106"/>
        <v>326.25</v>
      </c>
      <c r="G259" s="202">
        <f t="shared" si="107"/>
        <v>304.5</v>
      </c>
      <c r="H259" s="202">
        <f t="shared" si="108"/>
        <v>282.75</v>
      </c>
      <c r="I259" s="213">
        <f t="shared" si="109"/>
        <v>261</v>
      </c>
      <c r="J259" s="169"/>
      <c r="K259" s="120"/>
      <c r="L259" s="3"/>
      <c r="M259" s="4">
        <f t="shared" si="94"/>
        <v>513.29999999999995</v>
      </c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</row>
    <row r="260" spans="2:247" s="60" customFormat="1" ht="93" customHeight="1" thickBot="1" x14ac:dyDescent="0.25">
      <c r="B260" s="113"/>
      <c r="C260" s="121" t="s">
        <v>307</v>
      </c>
      <c r="D260" s="200">
        <v>299</v>
      </c>
      <c r="E260" s="204">
        <f t="shared" si="105"/>
        <v>239.20000000000002</v>
      </c>
      <c r="F260" s="204">
        <f t="shared" si="106"/>
        <v>224.25</v>
      </c>
      <c r="G260" s="204">
        <f t="shared" si="107"/>
        <v>209.29999999999998</v>
      </c>
      <c r="H260" s="204">
        <f t="shared" si="108"/>
        <v>194.35</v>
      </c>
      <c r="I260" s="214">
        <f t="shared" si="109"/>
        <v>179.4</v>
      </c>
      <c r="J260" s="144"/>
      <c r="K260" s="116"/>
      <c r="L260" s="3"/>
      <c r="M260" s="4">
        <f t="shared" si="94"/>
        <v>352.82</v>
      </c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</row>
    <row r="261" spans="2:247" s="60" customFormat="1" ht="93" customHeight="1" thickBot="1" x14ac:dyDescent="0.25">
      <c r="B261" s="113"/>
      <c r="C261" s="118" t="s">
        <v>308</v>
      </c>
      <c r="D261" s="143">
        <v>343</v>
      </c>
      <c r="E261" s="202">
        <f t="shared" si="105"/>
        <v>274.40000000000003</v>
      </c>
      <c r="F261" s="202">
        <f t="shared" si="106"/>
        <v>257.25</v>
      </c>
      <c r="G261" s="202">
        <f t="shared" si="107"/>
        <v>240.1</v>
      </c>
      <c r="H261" s="202">
        <f t="shared" si="108"/>
        <v>222.95000000000002</v>
      </c>
      <c r="I261" s="213">
        <f t="shared" si="109"/>
        <v>205.79999999999998</v>
      </c>
      <c r="J261" s="169"/>
      <c r="K261" s="120"/>
      <c r="L261" s="3"/>
      <c r="M261" s="4">
        <f t="shared" si="94"/>
        <v>404.74</v>
      </c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</row>
    <row r="262" spans="2:247" s="60" customFormat="1" ht="93" customHeight="1" thickBot="1" x14ac:dyDescent="0.25">
      <c r="B262" s="113"/>
      <c r="C262" s="121" t="s">
        <v>309</v>
      </c>
      <c r="D262" s="200">
        <v>393</v>
      </c>
      <c r="E262" s="204">
        <f t="shared" si="105"/>
        <v>314.40000000000003</v>
      </c>
      <c r="F262" s="204">
        <f t="shared" si="106"/>
        <v>294.75</v>
      </c>
      <c r="G262" s="204">
        <f t="shared" si="107"/>
        <v>275.09999999999997</v>
      </c>
      <c r="H262" s="204">
        <f t="shared" si="108"/>
        <v>255.45000000000002</v>
      </c>
      <c r="I262" s="214">
        <f t="shared" si="109"/>
        <v>235.79999999999998</v>
      </c>
      <c r="J262" s="144"/>
      <c r="K262" s="116"/>
      <c r="L262" s="3"/>
      <c r="M262" s="4">
        <f t="shared" si="94"/>
        <v>463.74</v>
      </c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</row>
    <row r="263" spans="2:247" s="60" customFormat="1" ht="93" customHeight="1" thickBot="1" x14ac:dyDescent="0.25">
      <c r="B263" s="113"/>
      <c r="C263" s="118" t="s">
        <v>310</v>
      </c>
      <c r="D263" s="143">
        <v>290</v>
      </c>
      <c r="E263" s="202">
        <f t="shared" si="105"/>
        <v>232</v>
      </c>
      <c r="F263" s="202">
        <f t="shared" si="106"/>
        <v>217.5</v>
      </c>
      <c r="G263" s="202">
        <f t="shared" si="107"/>
        <v>203</v>
      </c>
      <c r="H263" s="202">
        <f t="shared" si="108"/>
        <v>188.5</v>
      </c>
      <c r="I263" s="213">
        <f t="shared" si="109"/>
        <v>174</v>
      </c>
      <c r="J263" s="169"/>
      <c r="K263" s="120"/>
      <c r="L263" s="3"/>
      <c r="M263" s="4">
        <f t="shared" si="94"/>
        <v>342.2</v>
      </c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</row>
    <row r="264" spans="2:247" s="60" customFormat="1" ht="93" customHeight="1" thickBot="1" x14ac:dyDescent="0.25">
      <c r="B264" s="113"/>
      <c r="C264" s="121" t="s">
        <v>311</v>
      </c>
      <c r="D264" s="200">
        <v>272</v>
      </c>
      <c r="E264" s="204">
        <f t="shared" si="105"/>
        <v>217.60000000000002</v>
      </c>
      <c r="F264" s="204">
        <f t="shared" si="106"/>
        <v>204</v>
      </c>
      <c r="G264" s="204">
        <f t="shared" si="107"/>
        <v>190.39999999999998</v>
      </c>
      <c r="H264" s="204">
        <f t="shared" si="108"/>
        <v>176.8</v>
      </c>
      <c r="I264" s="214">
        <f t="shared" si="109"/>
        <v>163.19999999999999</v>
      </c>
      <c r="J264" s="144"/>
      <c r="K264" s="116"/>
      <c r="L264" s="3"/>
      <c r="M264" s="4">
        <f t="shared" si="94"/>
        <v>320.95999999999998</v>
      </c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</row>
    <row r="265" spans="2:247" s="60" customFormat="1" ht="93" customHeight="1" thickBot="1" x14ac:dyDescent="0.25">
      <c r="B265" s="113"/>
      <c r="C265" s="118" t="s">
        <v>312</v>
      </c>
      <c r="D265" s="143">
        <v>214</v>
      </c>
      <c r="E265" s="202">
        <f t="shared" si="105"/>
        <v>171.20000000000002</v>
      </c>
      <c r="F265" s="202">
        <f t="shared" si="106"/>
        <v>160.5</v>
      </c>
      <c r="G265" s="202">
        <f t="shared" si="107"/>
        <v>149.79999999999998</v>
      </c>
      <c r="H265" s="202">
        <f t="shared" si="108"/>
        <v>139.1</v>
      </c>
      <c r="I265" s="213">
        <f t="shared" si="109"/>
        <v>128.4</v>
      </c>
      <c r="J265" s="169"/>
      <c r="K265" s="120"/>
      <c r="L265" s="3"/>
      <c r="M265" s="4">
        <f t="shared" si="94"/>
        <v>252.51999999999998</v>
      </c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</row>
    <row r="266" spans="2:247" s="60" customFormat="1" ht="93" customHeight="1" thickBot="1" x14ac:dyDescent="0.25">
      <c r="B266" s="113"/>
      <c r="C266" s="121" t="s">
        <v>313</v>
      </c>
      <c r="D266" s="200">
        <v>237</v>
      </c>
      <c r="E266" s="204">
        <f t="shared" si="105"/>
        <v>189.60000000000002</v>
      </c>
      <c r="F266" s="204">
        <f t="shared" si="106"/>
        <v>177.75</v>
      </c>
      <c r="G266" s="204">
        <f t="shared" si="107"/>
        <v>165.89999999999998</v>
      </c>
      <c r="H266" s="204">
        <f t="shared" si="108"/>
        <v>154.05000000000001</v>
      </c>
      <c r="I266" s="214">
        <f t="shared" si="109"/>
        <v>142.19999999999999</v>
      </c>
      <c r="J266" s="144"/>
      <c r="K266" s="116"/>
      <c r="L266" s="3"/>
      <c r="M266" s="4">
        <f t="shared" si="94"/>
        <v>279.65999999999997</v>
      </c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</row>
    <row r="267" spans="2:247" s="60" customFormat="1" ht="93" customHeight="1" thickBot="1" x14ac:dyDescent="0.25">
      <c r="B267" s="113"/>
      <c r="C267" s="118" t="s">
        <v>314</v>
      </c>
      <c r="D267" s="143">
        <v>212</v>
      </c>
      <c r="E267" s="202">
        <f t="shared" si="105"/>
        <v>169.60000000000002</v>
      </c>
      <c r="F267" s="202">
        <f t="shared" si="106"/>
        <v>159</v>
      </c>
      <c r="G267" s="202">
        <f t="shared" si="107"/>
        <v>148.39999999999998</v>
      </c>
      <c r="H267" s="202">
        <f t="shared" si="108"/>
        <v>137.80000000000001</v>
      </c>
      <c r="I267" s="213">
        <f t="shared" si="109"/>
        <v>127.19999999999999</v>
      </c>
      <c r="J267" s="169"/>
      <c r="K267" s="120"/>
      <c r="L267" s="3"/>
      <c r="M267" s="4">
        <f t="shared" si="94"/>
        <v>250.16</v>
      </c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</row>
    <row r="268" spans="2:247" s="60" customFormat="1" ht="93" customHeight="1" thickBot="1" x14ac:dyDescent="0.25">
      <c r="B268" s="113"/>
      <c r="C268" s="121" t="s">
        <v>315</v>
      </c>
      <c r="D268" s="200">
        <v>216</v>
      </c>
      <c r="E268" s="204">
        <f t="shared" si="105"/>
        <v>172.8</v>
      </c>
      <c r="F268" s="204">
        <f t="shared" si="106"/>
        <v>162</v>
      </c>
      <c r="G268" s="204">
        <f t="shared" si="107"/>
        <v>151.19999999999999</v>
      </c>
      <c r="H268" s="204">
        <f t="shared" si="108"/>
        <v>140.4</v>
      </c>
      <c r="I268" s="214">
        <f t="shared" si="109"/>
        <v>129.6</v>
      </c>
      <c r="J268" s="144"/>
      <c r="K268" s="116"/>
      <c r="L268" s="3"/>
      <c r="M268" s="4">
        <f t="shared" si="94"/>
        <v>254.88</v>
      </c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</row>
    <row r="269" spans="2:247" s="60" customFormat="1" ht="93" customHeight="1" thickBot="1" x14ac:dyDescent="0.25">
      <c r="B269" s="113"/>
      <c r="C269" s="118" t="s">
        <v>316</v>
      </c>
      <c r="D269" s="143">
        <v>200</v>
      </c>
      <c r="E269" s="202">
        <f t="shared" si="105"/>
        <v>160</v>
      </c>
      <c r="F269" s="202">
        <f t="shared" si="106"/>
        <v>150</v>
      </c>
      <c r="G269" s="202">
        <f t="shared" si="107"/>
        <v>140</v>
      </c>
      <c r="H269" s="202">
        <f t="shared" si="108"/>
        <v>130</v>
      </c>
      <c r="I269" s="213">
        <f t="shared" si="109"/>
        <v>120</v>
      </c>
      <c r="J269" s="169"/>
      <c r="K269" s="120"/>
      <c r="L269" s="3"/>
      <c r="M269" s="4">
        <f t="shared" si="94"/>
        <v>236</v>
      </c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</row>
    <row r="270" spans="2:247" s="60" customFormat="1" ht="93" customHeight="1" thickBot="1" x14ac:dyDescent="0.25">
      <c r="B270" s="113"/>
      <c r="C270" s="121" t="s">
        <v>317</v>
      </c>
      <c r="D270" s="200">
        <v>125</v>
      </c>
      <c r="E270" s="204">
        <f t="shared" si="105"/>
        <v>100</v>
      </c>
      <c r="F270" s="204">
        <f t="shared" si="106"/>
        <v>93.75</v>
      </c>
      <c r="G270" s="204">
        <f t="shared" si="107"/>
        <v>87.5</v>
      </c>
      <c r="H270" s="204">
        <f t="shared" si="108"/>
        <v>81.25</v>
      </c>
      <c r="I270" s="214">
        <f t="shared" si="109"/>
        <v>75</v>
      </c>
      <c r="J270" s="144"/>
      <c r="K270" s="116"/>
      <c r="L270" s="3"/>
      <c r="M270" s="4">
        <f t="shared" si="94"/>
        <v>147.5</v>
      </c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</row>
    <row r="271" spans="2:247" s="60" customFormat="1" ht="93" customHeight="1" thickBot="1" x14ac:dyDescent="0.25">
      <c r="B271" s="113"/>
      <c r="C271" s="118" t="s">
        <v>318</v>
      </c>
      <c r="D271" s="143">
        <v>164</v>
      </c>
      <c r="E271" s="202">
        <f t="shared" si="105"/>
        <v>131.20000000000002</v>
      </c>
      <c r="F271" s="202">
        <f t="shared" si="106"/>
        <v>123</v>
      </c>
      <c r="G271" s="202">
        <f t="shared" si="107"/>
        <v>114.8</v>
      </c>
      <c r="H271" s="202">
        <f t="shared" si="108"/>
        <v>106.60000000000001</v>
      </c>
      <c r="I271" s="213">
        <f t="shared" si="109"/>
        <v>98.399999999999991</v>
      </c>
      <c r="J271" s="169"/>
      <c r="K271" s="120"/>
      <c r="L271" s="3"/>
      <c r="M271" s="4">
        <f t="shared" si="94"/>
        <v>193.52</v>
      </c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</row>
    <row r="272" spans="2:247" s="60" customFormat="1" ht="93" customHeight="1" thickBot="1" x14ac:dyDescent="0.25">
      <c r="B272" s="113"/>
      <c r="C272" s="121" t="s">
        <v>319</v>
      </c>
      <c r="D272" s="200">
        <v>177</v>
      </c>
      <c r="E272" s="204">
        <f t="shared" si="105"/>
        <v>141.6</v>
      </c>
      <c r="F272" s="204">
        <f t="shared" si="106"/>
        <v>132.75</v>
      </c>
      <c r="G272" s="204">
        <f t="shared" si="107"/>
        <v>123.89999999999999</v>
      </c>
      <c r="H272" s="204">
        <f t="shared" si="108"/>
        <v>115.05</v>
      </c>
      <c r="I272" s="214">
        <f t="shared" si="109"/>
        <v>106.2</v>
      </c>
      <c r="J272" s="144"/>
      <c r="K272" s="116"/>
      <c r="L272" s="3"/>
      <c r="M272" s="4">
        <f t="shared" si="94"/>
        <v>208.86</v>
      </c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</row>
    <row r="273" spans="2:247" s="60" customFormat="1" ht="93" customHeight="1" thickBot="1" x14ac:dyDescent="0.25">
      <c r="B273" s="113"/>
      <c r="C273" s="118" t="s">
        <v>320</v>
      </c>
      <c r="D273" s="143">
        <v>151</v>
      </c>
      <c r="E273" s="202">
        <f t="shared" si="105"/>
        <v>120.80000000000001</v>
      </c>
      <c r="F273" s="202">
        <f t="shared" si="106"/>
        <v>113.25</v>
      </c>
      <c r="G273" s="202">
        <f t="shared" si="107"/>
        <v>105.69999999999999</v>
      </c>
      <c r="H273" s="202">
        <f t="shared" si="108"/>
        <v>98.15</v>
      </c>
      <c r="I273" s="213">
        <f t="shared" si="109"/>
        <v>90.6</v>
      </c>
      <c r="J273" s="169"/>
      <c r="K273" s="120"/>
      <c r="L273" s="3"/>
      <c r="M273" s="4">
        <f t="shared" si="94"/>
        <v>178.18</v>
      </c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</row>
    <row r="274" spans="2:247" s="60" customFormat="1" ht="93" customHeight="1" thickBot="1" x14ac:dyDescent="0.25">
      <c r="B274" s="113"/>
      <c r="C274" s="121" t="s">
        <v>321</v>
      </c>
      <c r="D274" s="200">
        <v>159</v>
      </c>
      <c r="E274" s="204">
        <f t="shared" si="105"/>
        <v>127.2</v>
      </c>
      <c r="F274" s="204">
        <f t="shared" si="106"/>
        <v>119.25</v>
      </c>
      <c r="G274" s="204">
        <f t="shared" si="107"/>
        <v>111.3</v>
      </c>
      <c r="H274" s="204">
        <f t="shared" si="108"/>
        <v>103.35000000000001</v>
      </c>
      <c r="I274" s="214">
        <f t="shared" si="109"/>
        <v>95.399999999999991</v>
      </c>
      <c r="J274" s="144"/>
      <c r="K274" s="116"/>
      <c r="L274" s="3"/>
      <c r="M274" s="4">
        <f t="shared" si="94"/>
        <v>187.62</v>
      </c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</row>
    <row r="275" spans="2:247" s="78" customFormat="1" ht="25.5" customHeight="1" thickBot="1" x14ac:dyDescent="0.3">
      <c r="B275" s="490" t="s">
        <v>474</v>
      </c>
      <c r="C275" s="491"/>
      <c r="D275" s="491"/>
      <c r="E275" s="491"/>
      <c r="F275" s="491"/>
      <c r="G275" s="491"/>
      <c r="H275" s="491"/>
      <c r="I275" s="491"/>
      <c r="J275" s="491"/>
      <c r="K275" s="492"/>
      <c r="L275" s="125"/>
      <c r="M275" s="75"/>
      <c r="N275" s="77"/>
      <c r="O275" s="77"/>
      <c r="P275" s="77"/>
      <c r="Q275" s="77"/>
      <c r="R275" s="77"/>
      <c r="S275" s="77"/>
      <c r="T275" s="77"/>
      <c r="U275" s="77"/>
      <c r="V275" s="77"/>
      <c r="W275" s="77"/>
      <c r="X275" s="77"/>
      <c r="Y275" s="77"/>
      <c r="Z275" s="77"/>
      <c r="AA275" s="77"/>
      <c r="AB275" s="77"/>
      <c r="AC275" s="77"/>
      <c r="AD275" s="77"/>
      <c r="AE275" s="77"/>
      <c r="AF275" s="77"/>
      <c r="AG275" s="77"/>
      <c r="AH275" s="77"/>
      <c r="AI275" s="77"/>
      <c r="AJ275" s="77"/>
      <c r="AK275" s="77"/>
      <c r="AL275" s="77"/>
      <c r="AM275" s="77"/>
      <c r="AN275" s="77"/>
      <c r="AO275" s="77"/>
      <c r="AP275" s="77"/>
      <c r="AQ275" s="77"/>
      <c r="AR275" s="77"/>
      <c r="AS275" s="77"/>
      <c r="AT275" s="77"/>
      <c r="AU275" s="77"/>
      <c r="AV275" s="77"/>
      <c r="AW275" s="77"/>
      <c r="AX275" s="77"/>
      <c r="AY275" s="77"/>
      <c r="AZ275" s="77"/>
      <c r="BA275" s="77"/>
      <c r="BB275" s="77"/>
      <c r="BC275" s="77"/>
      <c r="BD275" s="77"/>
      <c r="BE275" s="77"/>
      <c r="BF275" s="77"/>
      <c r="BG275" s="77"/>
      <c r="BH275" s="77"/>
      <c r="BI275" s="77"/>
      <c r="BJ275" s="77"/>
      <c r="BK275" s="77"/>
      <c r="BL275" s="77"/>
      <c r="BM275" s="77"/>
      <c r="BN275" s="77"/>
      <c r="BO275" s="77"/>
      <c r="BP275" s="77"/>
      <c r="BQ275" s="77"/>
      <c r="BR275" s="77"/>
      <c r="BS275" s="77"/>
      <c r="BT275" s="77"/>
      <c r="BU275" s="77"/>
      <c r="BV275" s="77"/>
      <c r="BW275" s="77"/>
      <c r="BX275" s="77"/>
      <c r="BY275" s="77"/>
      <c r="BZ275" s="77"/>
      <c r="CA275" s="77"/>
      <c r="CB275" s="77"/>
      <c r="CC275" s="77"/>
      <c r="CD275" s="77"/>
      <c r="CE275" s="77"/>
      <c r="CF275" s="77"/>
      <c r="CG275" s="77"/>
      <c r="CH275" s="77"/>
      <c r="CI275" s="77"/>
      <c r="CJ275" s="77"/>
      <c r="CK275" s="77"/>
      <c r="CL275" s="77"/>
      <c r="CM275" s="77"/>
      <c r="CN275" s="77"/>
      <c r="CO275" s="77"/>
      <c r="CP275" s="77"/>
      <c r="CQ275" s="77"/>
      <c r="CR275" s="77"/>
      <c r="CS275" s="77"/>
      <c r="CT275" s="77"/>
      <c r="CU275" s="77"/>
      <c r="CV275" s="77"/>
      <c r="CW275" s="77"/>
      <c r="CX275" s="77"/>
      <c r="CY275" s="77"/>
      <c r="CZ275" s="77"/>
      <c r="DA275" s="77"/>
      <c r="DB275" s="77"/>
      <c r="DC275" s="77"/>
      <c r="DD275" s="77"/>
      <c r="DE275" s="77"/>
      <c r="DF275" s="77"/>
      <c r="DG275" s="77"/>
      <c r="DH275" s="77"/>
      <c r="DI275" s="77"/>
      <c r="DJ275" s="77"/>
      <c r="DK275" s="77"/>
      <c r="DL275" s="77"/>
      <c r="DM275" s="77"/>
      <c r="DN275" s="77"/>
      <c r="DO275" s="77"/>
      <c r="DP275" s="77"/>
      <c r="DQ275" s="77"/>
      <c r="DR275" s="77"/>
      <c r="DS275" s="77"/>
      <c r="DT275" s="77"/>
      <c r="DU275" s="77"/>
      <c r="DV275" s="77"/>
      <c r="DW275" s="77"/>
      <c r="DX275" s="77"/>
      <c r="DY275" s="77"/>
      <c r="DZ275" s="77"/>
      <c r="EA275" s="77"/>
      <c r="EB275" s="77"/>
      <c r="EC275" s="77"/>
      <c r="ED275" s="77"/>
      <c r="EE275" s="77"/>
      <c r="EF275" s="77"/>
      <c r="EG275" s="77"/>
      <c r="EH275" s="77"/>
      <c r="EI275" s="77"/>
      <c r="EJ275" s="77"/>
      <c r="EK275" s="77"/>
      <c r="EL275" s="77"/>
      <c r="EM275" s="77"/>
      <c r="EN275" s="77"/>
      <c r="EO275" s="77"/>
      <c r="EP275" s="77"/>
      <c r="EQ275" s="77"/>
      <c r="ER275" s="77"/>
      <c r="ES275" s="77"/>
      <c r="ET275" s="77"/>
      <c r="EU275" s="77"/>
      <c r="EV275" s="77"/>
      <c r="EW275" s="77"/>
      <c r="EX275" s="77"/>
      <c r="EY275" s="77"/>
      <c r="EZ275" s="77"/>
      <c r="FA275" s="77"/>
      <c r="FB275" s="77"/>
      <c r="FC275" s="77"/>
      <c r="FD275" s="77"/>
      <c r="FE275" s="77"/>
      <c r="FF275" s="77"/>
      <c r="FG275" s="77"/>
      <c r="FH275" s="77"/>
      <c r="FI275" s="77"/>
      <c r="FJ275" s="77"/>
      <c r="FK275" s="77"/>
      <c r="FL275" s="77"/>
      <c r="FM275" s="77"/>
      <c r="FN275" s="77"/>
      <c r="FO275" s="77"/>
      <c r="FP275" s="77"/>
      <c r="FQ275" s="77"/>
      <c r="FR275" s="77"/>
      <c r="FS275" s="77"/>
      <c r="FT275" s="77"/>
      <c r="FU275" s="77"/>
      <c r="FV275" s="77"/>
      <c r="FW275" s="77"/>
      <c r="FX275" s="77"/>
      <c r="FY275" s="77"/>
      <c r="FZ275" s="77"/>
      <c r="GA275" s="77"/>
      <c r="GB275" s="77"/>
      <c r="GC275" s="77"/>
      <c r="GD275" s="77"/>
      <c r="GE275" s="77"/>
      <c r="GF275" s="77"/>
      <c r="GG275" s="77"/>
      <c r="GH275" s="77"/>
      <c r="GI275" s="77"/>
      <c r="GJ275" s="77"/>
      <c r="GK275" s="77"/>
      <c r="GL275" s="77"/>
      <c r="GM275" s="77"/>
      <c r="GN275" s="77"/>
      <c r="GO275" s="77"/>
      <c r="GP275" s="77"/>
      <c r="GQ275" s="77"/>
      <c r="GR275" s="77"/>
      <c r="GS275" s="77"/>
      <c r="GT275" s="77"/>
      <c r="GU275" s="77"/>
      <c r="GV275" s="77"/>
      <c r="GW275" s="77"/>
      <c r="GX275" s="77"/>
      <c r="GY275" s="77"/>
      <c r="GZ275" s="77"/>
      <c r="HA275" s="77"/>
      <c r="HB275" s="77"/>
      <c r="HC275" s="77"/>
      <c r="HD275" s="77"/>
      <c r="HE275" s="77"/>
      <c r="HF275" s="77"/>
      <c r="HG275" s="77"/>
      <c r="HH275" s="77"/>
      <c r="HI275" s="77"/>
      <c r="HJ275" s="77"/>
      <c r="HK275" s="77"/>
      <c r="HL275" s="77"/>
      <c r="HM275" s="77"/>
      <c r="HN275" s="77"/>
      <c r="HO275" s="77"/>
      <c r="HP275" s="77"/>
      <c r="HQ275" s="77"/>
      <c r="HR275" s="77"/>
      <c r="HS275" s="77"/>
      <c r="HT275" s="77"/>
      <c r="HU275" s="77"/>
      <c r="HV275" s="77"/>
      <c r="HW275" s="77"/>
      <c r="HX275" s="77"/>
      <c r="HY275" s="77"/>
      <c r="HZ275" s="77"/>
      <c r="IA275" s="77"/>
      <c r="IB275" s="77"/>
      <c r="IC275" s="77"/>
      <c r="ID275" s="77"/>
      <c r="IE275" s="77"/>
      <c r="IF275" s="77"/>
      <c r="IG275" s="77"/>
      <c r="IH275" s="77"/>
      <c r="II275" s="77"/>
      <c r="IJ275" s="77"/>
      <c r="IK275" s="77"/>
      <c r="IL275" s="77"/>
      <c r="IM275" s="77"/>
    </row>
    <row r="276" spans="2:247" s="60" customFormat="1" ht="93" customHeight="1" thickBot="1" x14ac:dyDescent="0.25">
      <c r="B276" s="113"/>
      <c r="C276" s="118" t="s">
        <v>359</v>
      </c>
      <c r="D276" s="143">
        <v>457</v>
      </c>
      <c r="E276" s="202">
        <f t="shared" si="105"/>
        <v>365.6</v>
      </c>
      <c r="F276" s="202">
        <f t="shared" si="106"/>
        <v>342.75</v>
      </c>
      <c r="G276" s="202">
        <f t="shared" si="107"/>
        <v>319.89999999999998</v>
      </c>
      <c r="H276" s="202">
        <f t="shared" si="108"/>
        <v>297.05</v>
      </c>
      <c r="I276" s="202">
        <f t="shared" si="109"/>
        <v>274.2</v>
      </c>
      <c r="J276" s="505" t="s">
        <v>60</v>
      </c>
      <c r="K276" s="506"/>
      <c r="L276" s="3"/>
      <c r="M276" s="4">
        <f t="shared" si="94"/>
        <v>539.26</v>
      </c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</row>
    <row r="277" spans="2:247" s="60" customFormat="1" ht="93" customHeight="1" thickBot="1" x14ac:dyDescent="0.25">
      <c r="B277" s="113"/>
      <c r="C277" s="121" t="s">
        <v>360</v>
      </c>
      <c r="D277" s="200">
        <v>643</v>
      </c>
      <c r="E277" s="204">
        <f t="shared" si="105"/>
        <v>514.4</v>
      </c>
      <c r="F277" s="204">
        <f t="shared" si="106"/>
        <v>482.25</v>
      </c>
      <c r="G277" s="204">
        <f t="shared" si="107"/>
        <v>450.09999999999997</v>
      </c>
      <c r="H277" s="204">
        <f t="shared" si="108"/>
        <v>417.95</v>
      </c>
      <c r="I277" s="204">
        <f t="shared" si="109"/>
        <v>385.8</v>
      </c>
      <c r="J277" s="507" t="s">
        <v>60</v>
      </c>
      <c r="K277" s="508"/>
      <c r="L277" s="3"/>
      <c r="M277" s="4">
        <f t="shared" si="94"/>
        <v>758.74</v>
      </c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</row>
    <row r="278" spans="2:247" s="60" customFormat="1" ht="93" customHeight="1" thickBot="1" x14ac:dyDescent="0.25">
      <c r="B278" s="113"/>
      <c r="C278" s="118" t="s">
        <v>361</v>
      </c>
      <c r="D278" s="143">
        <v>1331</v>
      </c>
      <c r="E278" s="202">
        <f t="shared" si="105"/>
        <v>1064.8</v>
      </c>
      <c r="F278" s="202">
        <f t="shared" si="106"/>
        <v>998.25</v>
      </c>
      <c r="G278" s="202">
        <f t="shared" si="107"/>
        <v>931.69999999999993</v>
      </c>
      <c r="H278" s="202">
        <f t="shared" si="108"/>
        <v>865.15</v>
      </c>
      <c r="I278" s="202">
        <f t="shared" si="109"/>
        <v>798.6</v>
      </c>
      <c r="J278" s="505" t="s">
        <v>61</v>
      </c>
      <c r="K278" s="506"/>
      <c r="L278" s="3"/>
      <c r="M278" s="4">
        <f t="shared" si="94"/>
        <v>1570.58</v>
      </c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</row>
    <row r="279" spans="2:247" s="60" customFormat="1" ht="93" customHeight="1" thickBot="1" x14ac:dyDescent="0.25">
      <c r="B279" s="113"/>
      <c r="C279" s="121" t="s">
        <v>362</v>
      </c>
      <c r="D279" s="200">
        <v>483</v>
      </c>
      <c r="E279" s="204">
        <f t="shared" si="105"/>
        <v>386.40000000000003</v>
      </c>
      <c r="F279" s="204">
        <f t="shared" si="106"/>
        <v>362.25</v>
      </c>
      <c r="G279" s="204">
        <f t="shared" si="107"/>
        <v>338.09999999999997</v>
      </c>
      <c r="H279" s="204">
        <f t="shared" si="108"/>
        <v>313.95</v>
      </c>
      <c r="I279" s="204">
        <f t="shared" si="109"/>
        <v>289.8</v>
      </c>
      <c r="J279" s="507" t="s">
        <v>61</v>
      </c>
      <c r="K279" s="508"/>
      <c r="L279" s="3"/>
      <c r="M279" s="4">
        <f t="shared" si="94"/>
        <v>569.94000000000005</v>
      </c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</row>
    <row r="280" spans="2:247" s="60" customFormat="1" ht="93" customHeight="1" thickBot="1" x14ac:dyDescent="0.25">
      <c r="B280" s="113"/>
      <c r="C280" s="118" t="s">
        <v>363</v>
      </c>
      <c r="D280" s="143">
        <v>873</v>
      </c>
      <c r="E280" s="202">
        <f t="shared" si="105"/>
        <v>698.40000000000009</v>
      </c>
      <c r="F280" s="202">
        <f t="shared" si="106"/>
        <v>654.75</v>
      </c>
      <c r="G280" s="202">
        <f t="shared" si="107"/>
        <v>611.09999999999991</v>
      </c>
      <c r="H280" s="202">
        <f t="shared" si="108"/>
        <v>567.45000000000005</v>
      </c>
      <c r="I280" s="202">
        <f t="shared" si="109"/>
        <v>523.79999999999995</v>
      </c>
      <c r="J280" s="505" t="s">
        <v>61</v>
      </c>
      <c r="K280" s="506"/>
      <c r="L280" s="3"/>
      <c r="M280" s="4">
        <f t="shared" si="94"/>
        <v>1030.1399999999999</v>
      </c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</row>
    <row r="281" spans="2:247" s="60" customFormat="1" ht="93" customHeight="1" thickBot="1" x14ac:dyDescent="0.25">
      <c r="B281" s="113"/>
      <c r="C281" s="121" t="s">
        <v>364</v>
      </c>
      <c r="D281" s="200">
        <v>496</v>
      </c>
      <c r="E281" s="204">
        <f t="shared" si="105"/>
        <v>396.8</v>
      </c>
      <c r="F281" s="204">
        <f t="shared" si="106"/>
        <v>372</v>
      </c>
      <c r="G281" s="204">
        <f t="shared" si="107"/>
        <v>347.2</v>
      </c>
      <c r="H281" s="204">
        <f t="shared" si="108"/>
        <v>322.40000000000003</v>
      </c>
      <c r="I281" s="204">
        <f t="shared" si="109"/>
        <v>297.59999999999997</v>
      </c>
      <c r="J281" s="507" t="s">
        <v>61</v>
      </c>
      <c r="K281" s="508"/>
      <c r="L281" s="3"/>
      <c r="M281" s="4">
        <f t="shared" si="94"/>
        <v>585.28</v>
      </c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</row>
    <row r="282" spans="2:247" s="60" customFormat="1" ht="93" customHeight="1" thickBot="1" x14ac:dyDescent="0.25">
      <c r="B282" s="113"/>
      <c r="C282" s="118" t="s">
        <v>365</v>
      </c>
      <c r="D282" s="143">
        <v>1002</v>
      </c>
      <c r="E282" s="202">
        <f t="shared" si="105"/>
        <v>801.6</v>
      </c>
      <c r="F282" s="202">
        <f t="shared" si="106"/>
        <v>751.5</v>
      </c>
      <c r="G282" s="202">
        <f t="shared" si="107"/>
        <v>701.4</v>
      </c>
      <c r="H282" s="202">
        <f t="shared" si="108"/>
        <v>651.30000000000007</v>
      </c>
      <c r="I282" s="202">
        <f t="shared" si="109"/>
        <v>601.19999999999993</v>
      </c>
      <c r="J282" s="505" t="s">
        <v>61</v>
      </c>
      <c r="K282" s="506"/>
      <c r="L282" s="3"/>
      <c r="M282" s="4">
        <f t="shared" si="94"/>
        <v>1182.3599999999999</v>
      </c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</row>
    <row r="283" spans="2:247" s="60" customFormat="1" ht="93" customHeight="1" thickBot="1" x14ac:dyDescent="0.25">
      <c r="B283" s="113"/>
      <c r="C283" s="121" t="s">
        <v>366</v>
      </c>
      <c r="D283" s="200">
        <v>398</v>
      </c>
      <c r="E283" s="204">
        <f t="shared" si="105"/>
        <v>318.40000000000003</v>
      </c>
      <c r="F283" s="204">
        <f t="shared" si="106"/>
        <v>298.5</v>
      </c>
      <c r="G283" s="204">
        <f t="shared" si="107"/>
        <v>278.59999999999997</v>
      </c>
      <c r="H283" s="204">
        <f t="shared" si="108"/>
        <v>258.7</v>
      </c>
      <c r="I283" s="204">
        <f t="shared" si="109"/>
        <v>238.79999999999998</v>
      </c>
      <c r="J283" s="507" t="s">
        <v>61</v>
      </c>
      <c r="K283" s="508"/>
      <c r="L283" s="3"/>
      <c r="M283" s="4">
        <f t="shared" si="94"/>
        <v>469.64</v>
      </c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</row>
    <row r="284" spans="2:247" s="60" customFormat="1" ht="93" customHeight="1" thickBot="1" x14ac:dyDescent="0.25">
      <c r="B284" s="113"/>
      <c r="C284" s="118" t="s">
        <v>367</v>
      </c>
      <c r="D284" s="143">
        <v>517</v>
      </c>
      <c r="E284" s="202">
        <f t="shared" si="105"/>
        <v>413.6</v>
      </c>
      <c r="F284" s="202">
        <f t="shared" si="106"/>
        <v>387.75</v>
      </c>
      <c r="G284" s="202">
        <f t="shared" si="107"/>
        <v>361.9</v>
      </c>
      <c r="H284" s="202">
        <f t="shared" si="108"/>
        <v>336.05</v>
      </c>
      <c r="I284" s="202">
        <f t="shared" si="109"/>
        <v>310.2</v>
      </c>
      <c r="J284" s="505" t="s">
        <v>61</v>
      </c>
      <c r="K284" s="506"/>
      <c r="L284" s="3"/>
      <c r="M284" s="4">
        <f t="shared" si="94"/>
        <v>610.05999999999995</v>
      </c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</row>
    <row r="285" spans="2:247" s="60" customFormat="1" ht="93" customHeight="1" thickBot="1" x14ac:dyDescent="0.25">
      <c r="B285" s="113"/>
      <c r="C285" s="121" t="s">
        <v>368</v>
      </c>
      <c r="D285" s="200">
        <v>1091</v>
      </c>
      <c r="E285" s="204">
        <f t="shared" si="105"/>
        <v>872.80000000000007</v>
      </c>
      <c r="F285" s="204">
        <f t="shared" si="106"/>
        <v>818.25</v>
      </c>
      <c r="G285" s="204">
        <f t="shared" si="107"/>
        <v>763.69999999999993</v>
      </c>
      <c r="H285" s="204">
        <f t="shared" si="108"/>
        <v>709.15</v>
      </c>
      <c r="I285" s="204">
        <f t="shared" si="109"/>
        <v>654.6</v>
      </c>
      <c r="J285" s="507" t="s">
        <v>61</v>
      </c>
      <c r="K285" s="508"/>
      <c r="L285" s="3"/>
      <c r="M285" s="4">
        <f t="shared" si="94"/>
        <v>1287.3800000000001</v>
      </c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</row>
    <row r="286" spans="2:247" s="60" customFormat="1" ht="93" customHeight="1" thickBot="1" x14ac:dyDescent="0.25">
      <c r="B286" s="113"/>
      <c r="C286" s="118" t="s">
        <v>369</v>
      </c>
      <c r="D286" s="143">
        <v>416</v>
      </c>
      <c r="E286" s="202">
        <f t="shared" si="105"/>
        <v>332.8</v>
      </c>
      <c r="F286" s="202">
        <f t="shared" si="106"/>
        <v>312</v>
      </c>
      <c r="G286" s="202">
        <f t="shared" si="107"/>
        <v>291.2</v>
      </c>
      <c r="H286" s="202">
        <f t="shared" si="108"/>
        <v>270.40000000000003</v>
      </c>
      <c r="I286" s="202">
        <f t="shared" si="109"/>
        <v>249.6</v>
      </c>
      <c r="J286" s="505" t="s">
        <v>61</v>
      </c>
      <c r="K286" s="506"/>
      <c r="L286" s="3"/>
      <c r="M286" s="4">
        <f t="shared" si="94"/>
        <v>490.88</v>
      </c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</row>
    <row r="287" spans="2:247" s="60" customFormat="1" ht="93" customHeight="1" thickBot="1" x14ac:dyDescent="0.25">
      <c r="B287" s="113"/>
      <c r="C287" s="121" t="s">
        <v>370</v>
      </c>
      <c r="D287" s="200">
        <v>920</v>
      </c>
      <c r="E287" s="204">
        <f t="shared" si="105"/>
        <v>736</v>
      </c>
      <c r="F287" s="204">
        <f t="shared" si="106"/>
        <v>690</v>
      </c>
      <c r="G287" s="204">
        <f t="shared" si="107"/>
        <v>644</v>
      </c>
      <c r="H287" s="204">
        <f t="shared" si="108"/>
        <v>598</v>
      </c>
      <c r="I287" s="204">
        <f t="shared" si="109"/>
        <v>552</v>
      </c>
      <c r="J287" s="507" t="s">
        <v>61</v>
      </c>
      <c r="K287" s="508"/>
      <c r="L287" s="3"/>
      <c r="M287" s="4">
        <f t="shared" si="94"/>
        <v>1085.5999999999999</v>
      </c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</row>
    <row r="288" spans="2:247" s="78" customFormat="1" ht="25.5" customHeight="1" thickBot="1" x14ac:dyDescent="0.3">
      <c r="B288" s="490" t="s">
        <v>475</v>
      </c>
      <c r="C288" s="491"/>
      <c r="D288" s="491"/>
      <c r="E288" s="491"/>
      <c r="F288" s="491"/>
      <c r="G288" s="491"/>
      <c r="H288" s="491"/>
      <c r="I288" s="491"/>
      <c r="J288" s="491"/>
      <c r="K288" s="492"/>
      <c r="L288" s="125"/>
      <c r="M288" s="75"/>
      <c r="N288" s="77"/>
      <c r="O288" s="77"/>
      <c r="P288" s="77"/>
      <c r="Q288" s="77"/>
      <c r="R288" s="77"/>
      <c r="S288" s="77"/>
      <c r="T288" s="77"/>
      <c r="U288" s="77"/>
      <c r="V288" s="77"/>
      <c r="W288" s="77"/>
      <c r="X288" s="77"/>
      <c r="Y288" s="77"/>
      <c r="Z288" s="77"/>
      <c r="AA288" s="77"/>
      <c r="AB288" s="77"/>
      <c r="AC288" s="77"/>
      <c r="AD288" s="77"/>
      <c r="AE288" s="77"/>
      <c r="AF288" s="77"/>
      <c r="AG288" s="77"/>
      <c r="AH288" s="77"/>
      <c r="AI288" s="77"/>
      <c r="AJ288" s="77"/>
      <c r="AK288" s="77"/>
      <c r="AL288" s="77"/>
      <c r="AM288" s="77"/>
      <c r="AN288" s="77"/>
      <c r="AO288" s="77"/>
      <c r="AP288" s="77"/>
      <c r="AQ288" s="77"/>
      <c r="AR288" s="77"/>
      <c r="AS288" s="77"/>
      <c r="AT288" s="77"/>
      <c r="AU288" s="77"/>
      <c r="AV288" s="77"/>
      <c r="AW288" s="77"/>
      <c r="AX288" s="77"/>
      <c r="AY288" s="77"/>
      <c r="AZ288" s="77"/>
      <c r="BA288" s="77"/>
      <c r="BB288" s="77"/>
      <c r="BC288" s="77"/>
      <c r="BD288" s="77"/>
      <c r="BE288" s="77"/>
      <c r="BF288" s="77"/>
      <c r="BG288" s="77"/>
      <c r="BH288" s="77"/>
      <c r="BI288" s="77"/>
      <c r="BJ288" s="77"/>
      <c r="BK288" s="77"/>
      <c r="BL288" s="77"/>
      <c r="BM288" s="77"/>
      <c r="BN288" s="77"/>
      <c r="BO288" s="77"/>
      <c r="BP288" s="77"/>
      <c r="BQ288" s="77"/>
      <c r="BR288" s="77"/>
      <c r="BS288" s="77"/>
      <c r="BT288" s="77"/>
      <c r="BU288" s="77"/>
      <c r="BV288" s="77"/>
      <c r="BW288" s="77"/>
      <c r="BX288" s="77"/>
      <c r="BY288" s="77"/>
      <c r="BZ288" s="77"/>
      <c r="CA288" s="77"/>
      <c r="CB288" s="77"/>
      <c r="CC288" s="77"/>
      <c r="CD288" s="77"/>
      <c r="CE288" s="77"/>
      <c r="CF288" s="77"/>
      <c r="CG288" s="77"/>
      <c r="CH288" s="77"/>
      <c r="CI288" s="77"/>
      <c r="CJ288" s="77"/>
      <c r="CK288" s="77"/>
      <c r="CL288" s="77"/>
      <c r="CM288" s="77"/>
      <c r="CN288" s="77"/>
      <c r="CO288" s="77"/>
      <c r="CP288" s="77"/>
      <c r="CQ288" s="77"/>
      <c r="CR288" s="77"/>
      <c r="CS288" s="77"/>
      <c r="CT288" s="77"/>
      <c r="CU288" s="77"/>
      <c r="CV288" s="77"/>
      <c r="CW288" s="77"/>
      <c r="CX288" s="77"/>
      <c r="CY288" s="77"/>
      <c r="CZ288" s="77"/>
      <c r="DA288" s="77"/>
      <c r="DB288" s="77"/>
      <c r="DC288" s="77"/>
      <c r="DD288" s="77"/>
      <c r="DE288" s="77"/>
      <c r="DF288" s="77"/>
      <c r="DG288" s="77"/>
      <c r="DH288" s="77"/>
      <c r="DI288" s="77"/>
      <c r="DJ288" s="77"/>
      <c r="DK288" s="77"/>
      <c r="DL288" s="77"/>
      <c r="DM288" s="77"/>
      <c r="DN288" s="77"/>
      <c r="DO288" s="77"/>
      <c r="DP288" s="77"/>
      <c r="DQ288" s="77"/>
      <c r="DR288" s="77"/>
      <c r="DS288" s="77"/>
      <c r="DT288" s="77"/>
      <c r="DU288" s="77"/>
      <c r="DV288" s="77"/>
      <c r="DW288" s="77"/>
      <c r="DX288" s="77"/>
      <c r="DY288" s="77"/>
      <c r="DZ288" s="77"/>
      <c r="EA288" s="77"/>
      <c r="EB288" s="77"/>
      <c r="EC288" s="77"/>
      <c r="ED288" s="77"/>
      <c r="EE288" s="77"/>
      <c r="EF288" s="77"/>
      <c r="EG288" s="77"/>
      <c r="EH288" s="77"/>
      <c r="EI288" s="77"/>
      <c r="EJ288" s="77"/>
      <c r="EK288" s="77"/>
      <c r="EL288" s="77"/>
      <c r="EM288" s="77"/>
      <c r="EN288" s="77"/>
      <c r="EO288" s="77"/>
      <c r="EP288" s="77"/>
      <c r="EQ288" s="77"/>
      <c r="ER288" s="77"/>
      <c r="ES288" s="77"/>
      <c r="ET288" s="77"/>
      <c r="EU288" s="77"/>
      <c r="EV288" s="77"/>
      <c r="EW288" s="77"/>
      <c r="EX288" s="77"/>
      <c r="EY288" s="77"/>
      <c r="EZ288" s="77"/>
      <c r="FA288" s="77"/>
      <c r="FB288" s="77"/>
      <c r="FC288" s="77"/>
      <c r="FD288" s="77"/>
      <c r="FE288" s="77"/>
      <c r="FF288" s="77"/>
      <c r="FG288" s="77"/>
      <c r="FH288" s="77"/>
      <c r="FI288" s="77"/>
      <c r="FJ288" s="77"/>
      <c r="FK288" s="77"/>
      <c r="FL288" s="77"/>
      <c r="FM288" s="77"/>
      <c r="FN288" s="77"/>
      <c r="FO288" s="77"/>
      <c r="FP288" s="77"/>
      <c r="FQ288" s="77"/>
      <c r="FR288" s="77"/>
      <c r="FS288" s="77"/>
      <c r="FT288" s="77"/>
      <c r="FU288" s="77"/>
      <c r="FV288" s="77"/>
      <c r="FW288" s="77"/>
      <c r="FX288" s="77"/>
      <c r="FY288" s="77"/>
      <c r="FZ288" s="77"/>
      <c r="GA288" s="77"/>
      <c r="GB288" s="77"/>
      <c r="GC288" s="77"/>
      <c r="GD288" s="77"/>
      <c r="GE288" s="77"/>
      <c r="GF288" s="77"/>
      <c r="GG288" s="77"/>
      <c r="GH288" s="77"/>
      <c r="GI288" s="77"/>
      <c r="GJ288" s="77"/>
      <c r="GK288" s="77"/>
      <c r="GL288" s="77"/>
      <c r="GM288" s="77"/>
      <c r="GN288" s="77"/>
      <c r="GO288" s="77"/>
      <c r="GP288" s="77"/>
      <c r="GQ288" s="77"/>
      <c r="GR288" s="77"/>
      <c r="GS288" s="77"/>
      <c r="GT288" s="77"/>
      <c r="GU288" s="77"/>
      <c r="GV288" s="77"/>
      <c r="GW288" s="77"/>
      <c r="GX288" s="77"/>
      <c r="GY288" s="77"/>
      <c r="GZ288" s="77"/>
      <c r="HA288" s="77"/>
      <c r="HB288" s="77"/>
      <c r="HC288" s="77"/>
      <c r="HD288" s="77"/>
      <c r="HE288" s="77"/>
      <c r="HF288" s="77"/>
      <c r="HG288" s="77"/>
      <c r="HH288" s="77"/>
      <c r="HI288" s="77"/>
      <c r="HJ288" s="77"/>
      <c r="HK288" s="77"/>
      <c r="HL288" s="77"/>
      <c r="HM288" s="77"/>
      <c r="HN288" s="77"/>
      <c r="HO288" s="77"/>
      <c r="HP288" s="77"/>
      <c r="HQ288" s="77"/>
      <c r="HR288" s="77"/>
      <c r="HS288" s="77"/>
      <c r="HT288" s="77"/>
      <c r="HU288" s="77"/>
      <c r="HV288" s="77"/>
      <c r="HW288" s="77"/>
      <c r="HX288" s="77"/>
      <c r="HY288" s="77"/>
      <c r="HZ288" s="77"/>
      <c r="IA288" s="77"/>
      <c r="IB288" s="77"/>
      <c r="IC288" s="77"/>
      <c r="ID288" s="77"/>
      <c r="IE288" s="77"/>
      <c r="IF288" s="77"/>
      <c r="IG288" s="77"/>
      <c r="IH288" s="77"/>
      <c r="II288" s="77"/>
      <c r="IJ288" s="77"/>
      <c r="IK288" s="77"/>
      <c r="IL288" s="77"/>
      <c r="IM288" s="77"/>
    </row>
    <row r="289" spans="2:247" s="171" customFormat="1" ht="93" customHeight="1" thickBot="1" x14ac:dyDescent="0.25">
      <c r="B289" s="189"/>
      <c r="C289" s="190" t="s">
        <v>322</v>
      </c>
      <c r="D289" s="207">
        <v>2850</v>
      </c>
      <c r="E289" s="208">
        <f t="shared" si="105"/>
        <v>2280</v>
      </c>
      <c r="F289" s="208">
        <f t="shared" si="106"/>
        <v>2137.5</v>
      </c>
      <c r="G289" s="208">
        <f t="shared" si="107"/>
        <v>1994.9999999999998</v>
      </c>
      <c r="H289" s="208">
        <f t="shared" si="108"/>
        <v>1852.5</v>
      </c>
      <c r="I289" s="208">
        <f t="shared" si="109"/>
        <v>1710</v>
      </c>
      <c r="J289" s="444" t="s">
        <v>61</v>
      </c>
      <c r="K289" s="445"/>
      <c r="L289" s="173"/>
      <c r="M289" s="4">
        <f t="shared" si="94"/>
        <v>3363</v>
      </c>
      <c r="N289" s="142"/>
      <c r="O289" s="142"/>
      <c r="P289" s="142"/>
      <c r="Q289" s="142"/>
      <c r="R289" s="142"/>
      <c r="S289" s="142"/>
      <c r="T289" s="142"/>
      <c r="U289" s="142"/>
      <c r="V289" s="142"/>
      <c r="W289" s="142"/>
      <c r="X289" s="142"/>
      <c r="Y289" s="142"/>
      <c r="Z289" s="142"/>
      <c r="AA289" s="142"/>
      <c r="AB289" s="142"/>
      <c r="AC289" s="142"/>
      <c r="AD289" s="142"/>
      <c r="AE289" s="142"/>
      <c r="AF289" s="142"/>
      <c r="AG289" s="142"/>
      <c r="AH289" s="142"/>
      <c r="AI289" s="142"/>
      <c r="AJ289" s="142"/>
      <c r="AK289" s="142"/>
      <c r="AL289" s="142"/>
      <c r="AM289" s="142"/>
      <c r="AN289" s="142"/>
      <c r="AO289" s="142"/>
      <c r="AP289" s="142"/>
      <c r="AQ289" s="142"/>
      <c r="AR289" s="142"/>
      <c r="AS289" s="142"/>
      <c r="AT289" s="142"/>
      <c r="AU289" s="142"/>
      <c r="AV289" s="142"/>
      <c r="AW289" s="142"/>
      <c r="AX289" s="142"/>
      <c r="AY289" s="142"/>
      <c r="AZ289" s="142"/>
      <c r="BA289" s="142"/>
      <c r="BB289" s="142"/>
      <c r="BC289" s="142"/>
      <c r="BD289" s="142"/>
      <c r="BE289" s="142"/>
      <c r="BF289" s="142"/>
      <c r="BG289" s="142"/>
      <c r="BH289" s="142"/>
      <c r="BI289" s="142"/>
      <c r="BJ289" s="142"/>
      <c r="BK289" s="142"/>
      <c r="BL289" s="142"/>
      <c r="BM289" s="142"/>
      <c r="BN289" s="142"/>
      <c r="BO289" s="142"/>
      <c r="BP289" s="142"/>
      <c r="BQ289" s="142"/>
      <c r="BR289" s="142"/>
      <c r="BS289" s="142"/>
      <c r="BT289" s="142"/>
      <c r="BU289" s="142"/>
      <c r="BV289" s="142"/>
      <c r="BW289" s="142"/>
      <c r="BX289" s="142"/>
      <c r="BY289" s="142"/>
      <c r="BZ289" s="142"/>
      <c r="CA289" s="142"/>
      <c r="CB289" s="142"/>
      <c r="CC289" s="142"/>
      <c r="CD289" s="142"/>
      <c r="CE289" s="142"/>
      <c r="CF289" s="142"/>
      <c r="CG289" s="142"/>
      <c r="CH289" s="142"/>
      <c r="CI289" s="142"/>
      <c r="CJ289" s="142"/>
      <c r="CK289" s="142"/>
      <c r="CL289" s="142"/>
      <c r="CM289" s="142"/>
      <c r="CN289" s="142"/>
      <c r="CO289" s="142"/>
      <c r="CP289" s="142"/>
      <c r="CQ289" s="142"/>
      <c r="CR289" s="142"/>
      <c r="CS289" s="142"/>
      <c r="CT289" s="142"/>
      <c r="CU289" s="142"/>
      <c r="CV289" s="142"/>
      <c r="CW289" s="142"/>
      <c r="CX289" s="142"/>
      <c r="CY289" s="142"/>
      <c r="CZ289" s="142"/>
      <c r="DA289" s="142"/>
      <c r="DB289" s="142"/>
      <c r="DC289" s="142"/>
      <c r="DD289" s="142"/>
      <c r="DE289" s="142"/>
      <c r="DF289" s="142"/>
      <c r="DG289" s="142"/>
      <c r="DH289" s="142"/>
      <c r="DI289" s="142"/>
      <c r="DJ289" s="142"/>
      <c r="DK289" s="142"/>
      <c r="DL289" s="142"/>
      <c r="DM289" s="142"/>
      <c r="DN289" s="142"/>
      <c r="DO289" s="142"/>
      <c r="DP289" s="142"/>
      <c r="DQ289" s="142"/>
      <c r="DR289" s="142"/>
      <c r="DS289" s="142"/>
      <c r="DT289" s="142"/>
      <c r="DU289" s="142"/>
      <c r="DV289" s="142"/>
      <c r="DW289" s="142"/>
      <c r="DX289" s="142"/>
      <c r="DY289" s="142"/>
      <c r="DZ289" s="142"/>
      <c r="EA289" s="142"/>
      <c r="EB289" s="142"/>
      <c r="EC289" s="142"/>
      <c r="ED289" s="142"/>
      <c r="EE289" s="142"/>
      <c r="EF289" s="142"/>
      <c r="EG289" s="142"/>
      <c r="EH289" s="142"/>
      <c r="EI289" s="142"/>
      <c r="EJ289" s="142"/>
      <c r="EK289" s="142"/>
      <c r="EL289" s="142"/>
      <c r="EM289" s="142"/>
      <c r="EN289" s="142"/>
      <c r="EO289" s="142"/>
      <c r="EP289" s="142"/>
      <c r="EQ289" s="142"/>
      <c r="ER289" s="142"/>
      <c r="ES289" s="142"/>
      <c r="ET289" s="142"/>
      <c r="EU289" s="142"/>
      <c r="EV289" s="142"/>
      <c r="EW289" s="142"/>
      <c r="EX289" s="142"/>
      <c r="EY289" s="142"/>
      <c r="EZ289" s="142"/>
      <c r="FA289" s="142"/>
      <c r="FB289" s="142"/>
      <c r="FC289" s="142"/>
      <c r="FD289" s="142"/>
      <c r="FE289" s="142"/>
      <c r="FF289" s="142"/>
      <c r="FG289" s="142"/>
      <c r="FH289" s="142"/>
      <c r="FI289" s="142"/>
      <c r="FJ289" s="142"/>
      <c r="FK289" s="142"/>
      <c r="FL289" s="142"/>
      <c r="FM289" s="142"/>
      <c r="FN289" s="142"/>
      <c r="FO289" s="142"/>
      <c r="FP289" s="142"/>
      <c r="FQ289" s="142"/>
      <c r="FR289" s="142"/>
      <c r="FS289" s="142"/>
      <c r="FT289" s="142"/>
      <c r="FU289" s="142"/>
      <c r="FV289" s="142"/>
      <c r="FW289" s="142"/>
      <c r="FX289" s="142"/>
      <c r="FY289" s="142"/>
      <c r="FZ289" s="142"/>
      <c r="GA289" s="142"/>
      <c r="GB289" s="142"/>
      <c r="GC289" s="142"/>
      <c r="GD289" s="142"/>
      <c r="GE289" s="142"/>
      <c r="GF289" s="142"/>
      <c r="GG289" s="142"/>
      <c r="GH289" s="142"/>
      <c r="GI289" s="142"/>
      <c r="GJ289" s="142"/>
      <c r="GK289" s="142"/>
      <c r="GL289" s="142"/>
      <c r="GM289" s="142"/>
      <c r="GN289" s="142"/>
      <c r="GO289" s="142"/>
      <c r="GP289" s="142"/>
      <c r="GQ289" s="142"/>
      <c r="GR289" s="142"/>
      <c r="GS289" s="142"/>
      <c r="GT289" s="142"/>
      <c r="GU289" s="142"/>
      <c r="GV289" s="142"/>
      <c r="GW289" s="142"/>
      <c r="GX289" s="142"/>
      <c r="GY289" s="142"/>
      <c r="GZ289" s="142"/>
      <c r="HA289" s="142"/>
      <c r="HB289" s="142"/>
      <c r="HC289" s="142"/>
      <c r="HD289" s="142"/>
      <c r="HE289" s="142"/>
      <c r="HF289" s="142"/>
      <c r="HG289" s="142"/>
      <c r="HH289" s="142"/>
      <c r="HI289" s="142"/>
      <c r="HJ289" s="142"/>
      <c r="HK289" s="142"/>
      <c r="HL289" s="142"/>
      <c r="HM289" s="142"/>
      <c r="HN289" s="142"/>
      <c r="HO289" s="142"/>
      <c r="HP289" s="142"/>
      <c r="HQ289" s="142"/>
      <c r="HR289" s="142"/>
      <c r="HS289" s="142"/>
      <c r="HT289" s="142"/>
      <c r="HU289" s="142"/>
      <c r="HV289" s="142"/>
      <c r="HW289" s="142"/>
      <c r="HX289" s="142"/>
      <c r="HY289" s="142"/>
      <c r="HZ289" s="142"/>
      <c r="IA289" s="142"/>
      <c r="IB289" s="142"/>
      <c r="IC289" s="142"/>
      <c r="ID289" s="142"/>
      <c r="IE289" s="142"/>
      <c r="IF289" s="142"/>
      <c r="IG289" s="142"/>
      <c r="IH289" s="142"/>
      <c r="II289" s="142"/>
      <c r="IJ289" s="142"/>
      <c r="IK289" s="142"/>
      <c r="IL289" s="142"/>
      <c r="IM289" s="142"/>
    </row>
    <row r="290" spans="2:247" s="171" customFormat="1" ht="93" customHeight="1" thickBot="1" x14ac:dyDescent="0.25">
      <c r="B290" s="189"/>
      <c r="C290" s="195" t="s">
        <v>323</v>
      </c>
      <c r="D290" s="205">
        <v>2850</v>
      </c>
      <c r="E290" s="206">
        <f>D290*0.8</f>
        <v>2280</v>
      </c>
      <c r="F290" s="206">
        <f>D290*0.75</f>
        <v>2137.5</v>
      </c>
      <c r="G290" s="206">
        <f>D290*0.7</f>
        <v>1994.9999999999998</v>
      </c>
      <c r="H290" s="206">
        <f>D290*0.65</f>
        <v>1852.5</v>
      </c>
      <c r="I290" s="206">
        <f>D290*0.6</f>
        <v>1710</v>
      </c>
      <c r="J290" s="446" t="s">
        <v>61</v>
      </c>
      <c r="K290" s="447"/>
      <c r="L290" s="173"/>
      <c r="M290" s="4">
        <f t="shared" si="94"/>
        <v>3363</v>
      </c>
      <c r="N290" s="142"/>
      <c r="O290" s="142"/>
      <c r="P290" s="142"/>
      <c r="Q290" s="142"/>
      <c r="R290" s="142"/>
      <c r="S290" s="142"/>
      <c r="T290" s="142"/>
      <c r="U290" s="142"/>
      <c r="V290" s="142"/>
      <c r="W290" s="142"/>
      <c r="X290" s="142"/>
      <c r="Y290" s="142"/>
      <c r="Z290" s="142"/>
      <c r="AA290" s="142"/>
      <c r="AB290" s="142"/>
      <c r="AC290" s="142"/>
      <c r="AD290" s="142"/>
      <c r="AE290" s="142"/>
      <c r="AF290" s="142"/>
      <c r="AG290" s="142"/>
      <c r="AH290" s="142"/>
      <c r="AI290" s="142"/>
      <c r="AJ290" s="142"/>
      <c r="AK290" s="142"/>
      <c r="AL290" s="142"/>
      <c r="AM290" s="142"/>
      <c r="AN290" s="142"/>
      <c r="AO290" s="142"/>
      <c r="AP290" s="142"/>
      <c r="AQ290" s="142"/>
      <c r="AR290" s="142"/>
      <c r="AS290" s="142"/>
      <c r="AT290" s="142"/>
      <c r="AU290" s="142"/>
      <c r="AV290" s="142"/>
      <c r="AW290" s="142"/>
      <c r="AX290" s="142"/>
      <c r="AY290" s="142"/>
      <c r="AZ290" s="142"/>
      <c r="BA290" s="142"/>
      <c r="BB290" s="142"/>
      <c r="BC290" s="142"/>
      <c r="BD290" s="142"/>
      <c r="BE290" s="142"/>
      <c r="BF290" s="142"/>
      <c r="BG290" s="142"/>
      <c r="BH290" s="142"/>
      <c r="BI290" s="142"/>
      <c r="BJ290" s="142"/>
      <c r="BK290" s="142"/>
      <c r="BL290" s="142"/>
      <c r="BM290" s="142"/>
      <c r="BN290" s="142"/>
      <c r="BO290" s="142"/>
      <c r="BP290" s="142"/>
      <c r="BQ290" s="142"/>
      <c r="BR290" s="142"/>
      <c r="BS290" s="142"/>
      <c r="BT290" s="142"/>
      <c r="BU290" s="142"/>
      <c r="BV290" s="142"/>
      <c r="BW290" s="142"/>
      <c r="BX290" s="142"/>
      <c r="BY290" s="142"/>
      <c r="BZ290" s="142"/>
      <c r="CA290" s="142"/>
      <c r="CB290" s="142"/>
      <c r="CC290" s="142"/>
      <c r="CD290" s="142"/>
      <c r="CE290" s="142"/>
      <c r="CF290" s="142"/>
      <c r="CG290" s="142"/>
      <c r="CH290" s="142"/>
      <c r="CI290" s="142"/>
      <c r="CJ290" s="142"/>
      <c r="CK290" s="142"/>
      <c r="CL290" s="142"/>
      <c r="CM290" s="142"/>
      <c r="CN290" s="142"/>
      <c r="CO290" s="142"/>
      <c r="CP290" s="142"/>
      <c r="CQ290" s="142"/>
      <c r="CR290" s="142"/>
      <c r="CS290" s="142"/>
      <c r="CT290" s="142"/>
      <c r="CU290" s="142"/>
      <c r="CV290" s="142"/>
      <c r="CW290" s="142"/>
      <c r="CX290" s="142"/>
      <c r="CY290" s="142"/>
      <c r="CZ290" s="142"/>
      <c r="DA290" s="142"/>
      <c r="DB290" s="142"/>
      <c r="DC290" s="142"/>
      <c r="DD290" s="142"/>
      <c r="DE290" s="142"/>
      <c r="DF290" s="142"/>
      <c r="DG290" s="142"/>
      <c r="DH290" s="142"/>
      <c r="DI290" s="142"/>
      <c r="DJ290" s="142"/>
      <c r="DK290" s="142"/>
      <c r="DL290" s="142"/>
      <c r="DM290" s="142"/>
      <c r="DN290" s="142"/>
      <c r="DO290" s="142"/>
      <c r="DP290" s="142"/>
      <c r="DQ290" s="142"/>
      <c r="DR290" s="142"/>
      <c r="DS290" s="142"/>
      <c r="DT290" s="142"/>
      <c r="DU290" s="142"/>
      <c r="DV290" s="142"/>
      <c r="DW290" s="142"/>
      <c r="DX290" s="142"/>
      <c r="DY290" s="142"/>
      <c r="DZ290" s="142"/>
      <c r="EA290" s="142"/>
      <c r="EB290" s="142"/>
      <c r="EC290" s="142"/>
      <c r="ED290" s="142"/>
      <c r="EE290" s="142"/>
      <c r="EF290" s="142"/>
      <c r="EG290" s="142"/>
      <c r="EH290" s="142"/>
      <c r="EI290" s="142"/>
      <c r="EJ290" s="142"/>
      <c r="EK290" s="142"/>
      <c r="EL290" s="142"/>
      <c r="EM290" s="142"/>
      <c r="EN290" s="142"/>
      <c r="EO290" s="142"/>
      <c r="EP290" s="142"/>
      <c r="EQ290" s="142"/>
      <c r="ER290" s="142"/>
      <c r="ES290" s="142"/>
      <c r="ET290" s="142"/>
      <c r="EU290" s="142"/>
      <c r="EV290" s="142"/>
      <c r="EW290" s="142"/>
      <c r="EX290" s="142"/>
      <c r="EY290" s="142"/>
      <c r="EZ290" s="142"/>
      <c r="FA290" s="142"/>
      <c r="FB290" s="142"/>
      <c r="FC290" s="142"/>
      <c r="FD290" s="142"/>
      <c r="FE290" s="142"/>
      <c r="FF290" s="142"/>
      <c r="FG290" s="142"/>
      <c r="FH290" s="142"/>
      <c r="FI290" s="142"/>
      <c r="FJ290" s="142"/>
      <c r="FK290" s="142"/>
      <c r="FL290" s="142"/>
      <c r="FM290" s="142"/>
      <c r="FN290" s="142"/>
      <c r="FO290" s="142"/>
      <c r="FP290" s="142"/>
      <c r="FQ290" s="142"/>
      <c r="FR290" s="142"/>
      <c r="FS290" s="142"/>
      <c r="FT290" s="142"/>
      <c r="FU290" s="142"/>
      <c r="FV290" s="142"/>
      <c r="FW290" s="142"/>
      <c r="FX290" s="142"/>
      <c r="FY290" s="142"/>
      <c r="FZ290" s="142"/>
      <c r="GA290" s="142"/>
      <c r="GB290" s="142"/>
      <c r="GC290" s="142"/>
      <c r="GD290" s="142"/>
      <c r="GE290" s="142"/>
      <c r="GF290" s="142"/>
      <c r="GG290" s="142"/>
      <c r="GH290" s="142"/>
      <c r="GI290" s="142"/>
      <c r="GJ290" s="142"/>
      <c r="GK290" s="142"/>
      <c r="GL290" s="142"/>
      <c r="GM290" s="142"/>
      <c r="GN290" s="142"/>
      <c r="GO290" s="142"/>
      <c r="GP290" s="142"/>
      <c r="GQ290" s="142"/>
      <c r="GR290" s="142"/>
      <c r="GS290" s="142"/>
      <c r="GT290" s="142"/>
      <c r="GU290" s="142"/>
      <c r="GV290" s="142"/>
      <c r="GW290" s="142"/>
      <c r="GX290" s="142"/>
      <c r="GY290" s="142"/>
      <c r="GZ290" s="142"/>
      <c r="HA290" s="142"/>
      <c r="HB290" s="142"/>
      <c r="HC290" s="142"/>
      <c r="HD290" s="142"/>
      <c r="HE290" s="142"/>
      <c r="HF290" s="142"/>
      <c r="HG290" s="142"/>
      <c r="HH290" s="142"/>
      <c r="HI290" s="142"/>
      <c r="HJ290" s="142"/>
      <c r="HK290" s="142"/>
      <c r="HL290" s="142"/>
      <c r="HM290" s="142"/>
      <c r="HN290" s="142"/>
      <c r="HO290" s="142"/>
      <c r="HP290" s="142"/>
      <c r="HQ290" s="142"/>
      <c r="HR290" s="142"/>
      <c r="HS290" s="142"/>
      <c r="HT290" s="142"/>
      <c r="HU290" s="142"/>
      <c r="HV290" s="142"/>
      <c r="HW290" s="142"/>
      <c r="HX290" s="142"/>
      <c r="HY290" s="142"/>
      <c r="HZ290" s="142"/>
      <c r="IA290" s="142"/>
      <c r="IB290" s="142"/>
      <c r="IC290" s="142"/>
      <c r="ID290" s="142"/>
      <c r="IE290" s="142"/>
      <c r="IF290" s="142"/>
      <c r="IG290" s="142"/>
      <c r="IH290" s="142"/>
      <c r="II290" s="142"/>
      <c r="IJ290" s="142"/>
      <c r="IK290" s="142"/>
      <c r="IL290" s="142"/>
      <c r="IM290" s="142"/>
    </row>
    <row r="291" spans="2:247" s="171" customFormat="1" ht="93" customHeight="1" thickBot="1" x14ac:dyDescent="0.25">
      <c r="B291" s="189"/>
      <c r="C291" s="190" t="s">
        <v>324</v>
      </c>
      <c r="D291" s="207">
        <v>2850</v>
      </c>
      <c r="E291" s="208">
        <f>D291*0.8</f>
        <v>2280</v>
      </c>
      <c r="F291" s="208">
        <f>D291*0.75</f>
        <v>2137.5</v>
      </c>
      <c r="G291" s="208">
        <f>D291*0.7</f>
        <v>1994.9999999999998</v>
      </c>
      <c r="H291" s="208">
        <f>D291*0.65</f>
        <v>1852.5</v>
      </c>
      <c r="I291" s="208">
        <f>D291*0.6</f>
        <v>1710</v>
      </c>
      <c r="J291" s="444" t="s">
        <v>61</v>
      </c>
      <c r="K291" s="445"/>
      <c r="L291" s="173"/>
      <c r="M291" s="4">
        <f t="shared" ref="M291:M296" si="110">D291+D291*18%</f>
        <v>3363</v>
      </c>
      <c r="N291" s="142"/>
      <c r="O291" s="142"/>
      <c r="P291" s="142"/>
      <c r="Q291" s="142"/>
      <c r="R291" s="142"/>
      <c r="S291" s="142"/>
      <c r="T291" s="142"/>
      <c r="U291" s="142"/>
      <c r="V291" s="142"/>
      <c r="W291" s="142"/>
      <c r="X291" s="142"/>
      <c r="Y291" s="142"/>
      <c r="Z291" s="142"/>
      <c r="AA291" s="142"/>
      <c r="AB291" s="142"/>
      <c r="AC291" s="142"/>
      <c r="AD291" s="142"/>
      <c r="AE291" s="142"/>
      <c r="AF291" s="142"/>
      <c r="AG291" s="142"/>
      <c r="AH291" s="142"/>
      <c r="AI291" s="142"/>
      <c r="AJ291" s="142"/>
      <c r="AK291" s="142"/>
      <c r="AL291" s="142"/>
      <c r="AM291" s="142"/>
      <c r="AN291" s="142"/>
      <c r="AO291" s="142"/>
      <c r="AP291" s="142"/>
      <c r="AQ291" s="142"/>
      <c r="AR291" s="142"/>
      <c r="AS291" s="142"/>
      <c r="AT291" s="142"/>
      <c r="AU291" s="142"/>
      <c r="AV291" s="142"/>
      <c r="AW291" s="142"/>
      <c r="AX291" s="142"/>
      <c r="AY291" s="142"/>
      <c r="AZ291" s="142"/>
      <c r="BA291" s="142"/>
      <c r="BB291" s="142"/>
      <c r="BC291" s="142"/>
      <c r="BD291" s="142"/>
      <c r="BE291" s="142"/>
      <c r="BF291" s="142"/>
      <c r="BG291" s="142"/>
      <c r="BH291" s="142"/>
      <c r="BI291" s="142"/>
      <c r="BJ291" s="142"/>
      <c r="BK291" s="142"/>
      <c r="BL291" s="142"/>
      <c r="BM291" s="142"/>
      <c r="BN291" s="142"/>
      <c r="BO291" s="142"/>
      <c r="BP291" s="142"/>
      <c r="BQ291" s="142"/>
      <c r="BR291" s="142"/>
      <c r="BS291" s="142"/>
      <c r="BT291" s="142"/>
      <c r="BU291" s="142"/>
      <c r="BV291" s="142"/>
      <c r="BW291" s="142"/>
      <c r="BX291" s="142"/>
      <c r="BY291" s="142"/>
      <c r="BZ291" s="142"/>
      <c r="CA291" s="142"/>
      <c r="CB291" s="142"/>
      <c r="CC291" s="142"/>
      <c r="CD291" s="142"/>
      <c r="CE291" s="142"/>
      <c r="CF291" s="142"/>
      <c r="CG291" s="142"/>
      <c r="CH291" s="142"/>
      <c r="CI291" s="142"/>
      <c r="CJ291" s="142"/>
      <c r="CK291" s="142"/>
      <c r="CL291" s="142"/>
      <c r="CM291" s="142"/>
      <c r="CN291" s="142"/>
      <c r="CO291" s="142"/>
      <c r="CP291" s="142"/>
      <c r="CQ291" s="142"/>
      <c r="CR291" s="142"/>
      <c r="CS291" s="142"/>
      <c r="CT291" s="142"/>
      <c r="CU291" s="142"/>
      <c r="CV291" s="142"/>
      <c r="CW291" s="142"/>
      <c r="CX291" s="142"/>
      <c r="CY291" s="142"/>
      <c r="CZ291" s="142"/>
      <c r="DA291" s="142"/>
      <c r="DB291" s="142"/>
      <c r="DC291" s="142"/>
      <c r="DD291" s="142"/>
      <c r="DE291" s="142"/>
      <c r="DF291" s="142"/>
      <c r="DG291" s="142"/>
      <c r="DH291" s="142"/>
      <c r="DI291" s="142"/>
      <c r="DJ291" s="142"/>
      <c r="DK291" s="142"/>
      <c r="DL291" s="142"/>
      <c r="DM291" s="142"/>
      <c r="DN291" s="142"/>
      <c r="DO291" s="142"/>
      <c r="DP291" s="142"/>
      <c r="DQ291" s="142"/>
      <c r="DR291" s="142"/>
      <c r="DS291" s="142"/>
      <c r="DT291" s="142"/>
      <c r="DU291" s="142"/>
      <c r="DV291" s="142"/>
      <c r="DW291" s="142"/>
      <c r="DX291" s="142"/>
      <c r="DY291" s="142"/>
      <c r="DZ291" s="142"/>
      <c r="EA291" s="142"/>
      <c r="EB291" s="142"/>
      <c r="EC291" s="142"/>
      <c r="ED291" s="142"/>
      <c r="EE291" s="142"/>
      <c r="EF291" s="142"/>
      <c r="EG291" s="142"/>
      <c r="EH291" s="142"/>
      <c r="EI291" s="142"/>
      <c r="EJ291" s="142"/>
      <c r="EK291" s="142"/>
      <c r="EL291" s="142"/>
      <c r="EM291" s="142"/>
      <c r="EN291" s="142"/>
      <c r="EO291" s="142"/>
      <c r="EP291" s="142"/>
      <c r="EQ291" s="142"/>
      <c r="ER291" s="142"/>
      <c r="ES291" s="142"/>
      <c r="ET291" s="142"/>
      <c r="EU291" s="142"/>
      <c r="EV291" s="142"/>
      <c r="EW291" s="142"/>
      <c r="EX291" s="142"/>
      <c r="EY291" s="142"/>
      <c r="EZ291" s="142"/>
      <c r="FA291" s="142"/>
      <c r="FB291" s="142"/>
      <c r="FC291" s="142"/>
      <c r="FD291" s="142"/>
      <c r="FE291" s="142"/>
      <c r="FF291" s="142"/>
      <c r="FG291" s="142"/>
      <c r="FH291" s="142"/>
      <c r="FI291" s="142"/>
      <c r="FJ291" s="142"/>
      <c r="FK291" s="142"/>
      <c r="FL291" s="142"/>
      <c r="FM291" s="142"/>
      <c r="FN291" s="142"/>
      <c r="FO291" s="142"/>
      <c r="FP291" s="142"/>
      <c r="FQ291" s="142"/>
      <c r="FR291" s="142"/>
      <c r="FS291" s="142"/>
      <c r="FT291" s="142"/>
      <c r="FU291" s="142"/>
      <c r="FV291" s="142"/>
      <c r="FW291" s="142"/>
      <c r="FX291" s="142"/>
      <c r="FY291" s="142"/>
      <c r="FZ291" s="142"/>
      <c r="GA291" s="142"/>
      <c r="GB291" s="142"/>
      <c r="GC291" s="142"/>
      <c r="GD291" s="142"/>
      <c r="GE291" s="142"/>
      <c r="GF291" s="142"/>
      <c r="GG291" s="142"/>
      <c r="GH291" s="142"/>
      <c r="GI291" s="142"/>
      <c r="GJ291" s="142"/>
      <c r="GK291" s="142"/>
      <c r="GL291" s="142"/>
      <c r="GM291" s="142"/>
      <c r="GN291" s="142"/>
      <c r="GO291" s="142"/>
      <c r="GP291" s="142"/>
      <c r="GQ291" s="142"/>
      <c r="GR291" s="142"/>
      <c r="GS291" s="142"/>
      <c r="GT291" s="142"/>
      <c r="GU291" s="142"/>
      <c r="GV291" s="142"/>
      <c r="GW291" s="142"/>
      <c r="GX291" s="142"/>
      <c r="GY291" s="142"/>
      <c r="GZ291" s="142"/>
      <c r="HA291" s="142"/>
      <c r="HB291" s="142"/>
      <c r="HC291" s="142"/>
      <c r="HD291" s="142"/>
      <c r="HE291" s="142"/>
      <c r="HF291" s="142"/>
      <c r="HG291" s="142"/>
      <c r="HH291" s="142"/>
      <c r="HI291" s="142"/>
      <c r="HJ291" s="142"/>
      <c r="HK291" s="142"/>
      <c r="HL291" s="142"/>
      <c r="HM291" s="142"/>
      <c r="HN291" s="142"/>
      <c r="HO291" s="142"/>
      <c r="HP291" s="142"/>
      <c r="HQ291" s="142"/>
      <c r="HR291" s="142"/>
      <c r="HS291" s="142"/>
      <c r="HT291" s="142"/>
      <c r="HU291" s="142"/>
      <c r="HV291" s="142"/>
      <c r="HW291" s="142"/>
      <c r="HX291" s="142"/>
      <c r="HY291" s="142"/>
      <c r="HZ291" s="142"/>
      <c r="IA291" s="142"/>
      <c r="IB291" s="142"/>
      <c r="IC291" s="142"/>
      <c r="ID291" s="142"/>
      <c r="IE291" s="142"/>
      <c r="IF291" s="142"/>
      <c r="IG291" s="142"/>
      <c r="IH291" s="142"/>
      <c r="II291" s="142"/>
      <c r="IJ291" s="142"/>
      <c r="IK291" s="142"/>
      <c r="IL291" s="142"/>
      <c r="IM291" s="142"/>
    </row>
    <row r="292" spans="2:247" s="171" customFormat="1" ht="93" customHeight="1" thickBot="1" x14ac:dyDescent="0.25">
      <c r="B292" s="189"/>
      <c r="C292" s="195" t="s">
        <v>325</v>
      </c>
      <c r="D292" s="205">
        <v>2850</v>
      </c>
      <c r="E292" s="206">
        <f>D292*0.8</f>
        <v>2280</v>
      </c>
      <c r="F292" s="206">
        <f>D292*0.75</f>
        <v>2137.5</v>
      </c>
      <c r="G292" s="206">
        <f>D292*0.7</f>
        <v>1994.9999999999998</v>
      </c>
      <c r="H292" s="206">
        <f>D292*0.65</f>
        <v>1852.5</v>
      </c>
      <c r="I292" s="206">
        <f>D292*0.6</f>
        <v>1710</v>
      </c>
      <c r="J292" s="436" t="s">
        <v>61</v>
      </c>
      <c r="K292" s="437"/>
      <c r="L292" s="173"/>
      <c r="M292" s="4">
        <f t="shared" si="110"/>
        <v>3363</v>
      </c>
      <c r="N292" s="142"/>
      <c r="O292" s="142"/>
      <c r="P292" s="142"/>
      <c r="Q292" s="142"/>
      <c r="R292" s="142"/>
      <c r="S292" s="142"/>
      <c r="T292" s="142"/>
      <c r="U292" s="142"/>
      <c r="V292" s="142"/>
      <c r="W292" s="142"/>
      <c r="X292" s="142"/>
      <c r="Y292" s="142"/>
      <c r="Z292" s="142"/>
      <c r="AA292" s="142"/>
      <c r="AB292" s="142"/>
      <c r="AC292" s="142"/>
      <c r="AD292" s="142"/>
      <c r="AE292" s="142"/>
      <c r="AF292" s="142"/>
      <c r="AG292" s="142"/>
      <c r="AH292" s="142"/>
      <c r="AI292" s="142"/>
      <c r="AJ292" s="142"/>
      <c r="AK292" s="142"/>
      <c r="AL292" s="142"/>
      <c r="AM292" s="142"/>
      <c r="AN292" s="142"/>
      <c r="AO292" s="142"/>
      <c r="AP292" s="142"/>
      <c r="AQ292" s="142"/>
      <c r="AR292" s="142"/>
      <c r="AS292" s="142"/>
      <c r="AT292" s="142"/>
      <c r="AU292" s="142"/>
      <c r="AV292" s="142"/>
      <c r="AW292" s="142"/>
      <c r="AX292" s="142"/>
      <c r="AY292" s="142"/>
      <c r="AZ292" s="142"/>
      <c r="BA292" s="142"/>
      <c r="BB292" s="142"/>
      <c r="BC292" s="142"/>
      <c r="BD292" s="142"/>
      <c r="BE292" s="142"/>
      <c r="BF292" s="142"/>
      <c r="BG292" s="142"/>
      <c r="BH292" s="142"/>
      <c r="BI292" s="142"/>
      <c r="BJ292" s="142"/>
      <c r="BK292" s="142"/>
      <c r="BL292" s="142"/>
      <c r="BM292" s="142"/>
      <c r="BN292" s="142"/>
      <c r="BO292" s="142"/>
      <c r="BP292" s="142"/>
      <c r="BQ292" s="142"/>
      <c r="BR292" s="142"/>
      <c r="BS292" s="142"/>
      <c r="BT292" s="142"/>
      <c r="BU292" s="142"/>
      <c r="BV292" s="142"/>
      <c r="BW292" s="142"/>
      <c r="BX292" s="142"/>
      <c r="BY292" s="142"/>
      <c r="BZ292" s="142"/>
      <c r="CA292" s="142"/>
      <c r="CB292" s="142"/>
      <c r="CC292" s="142"/>
      <c r="CD292" s="142"/>
      <c r="CE292" s="142"/>
      <c r="CF292" s="142"/>
      <c r="CG292" s="142"/>
      <c r="CH292" s="142"/>
      <c r="CI292" s="142"/>
      <c r="CJ292" s="142"/>
      <c r="CK292" s="142"/>
      <c r="CL292" s="142"/>
      <c r="CM292" s="142"/>
      <c r="CN292" s="142"/>
      <c r="CO292" s="142"/>
      <c r="CP292" s="142"/>
      <c r="CQ292" s="142"/>
      <c r="CR292" s="142"/>
      <c r="CS292" s="142"/>
      <c r="CT292" s="142"/>
      <c r="CU292" s="142"/>
      <c r="CV292" s="142"/>
      <c r="CW292" s="142"/>
      <c r="CX292" s="142"/>
      <c r="CY292" s="142"/>
      <c r="CZ292" s="142"/>
      <c r="DA292" s="142"/>
      <c r="DB292" s="142"/>
      <c r="DC292" s="142"/>
      <c r="DD292" s="142"/>
      <c r="DE292" s="142"/>
      <c r="DF292" s="142"/>
      <c r="DG292" s="142"/>
      <c r="DH292" s="142"/>
      <c r="DI292" s="142"/>
      <c r="DJ292" s="142"/>
      <c r="DK292" s="142"/>
      <c r="DL292" s="142"/>
      <c r="DM292" s="142"/>
      <c r="DN292" s="142"/>
      <c r="DO292" s="142"/>
      <c r="DP292" s="142"/>
      <c r="DQ292" s="142"/>
      <c r="DR292" s="142"/>
      <c r="DS292" s="142"/>
      <c r="DT292" s="142"/>
      <c r="DU292" s="142"/>
      <c r="DV292" s="142"/>
      <c r="DW292" s="142"/>
      <c r="DX292" s="142"/>
      <c r="DY292" s="142"/>
      <c r="DZ292" s="142"/>
      <c r="EA292" s="142"/>
      <c r="EB292" s="142"/>
      <c r="EC292" s="142"/>
      <c r="ED292" s="142"/>
      <c r="EE292" s="142"/>
      <c r="EF292" s="142"/>
      <c r="EG292" s="142"/>
      <c r="EH292" s="142"/>
      <c r="EI292" s="142"/>
      <c r="EJ292" s="142"/>
      <c r="EK292" s="142"/>
      <c r="EL292" s="142"/>
      <c r="EM292" s="142"/>
      <c r="EN292" s="142"/>
      <c r="EO292" s="142"/>
      <c r="EP292" s="142"/>
      <c r="EQ292" s="142"/>
      <c r="ER292" s="142"/>
      <c r="ES292" s="142"/>
      <c r="ET292" s="142"/>
      <c r="EU292" s="142"/>
      <c r="EV292" s="142"/>
      <c r="EW292" s="142"/>
      <c r="EX292" s="142"/>
      <c r="EY292" s="142"/>
      <c r="EZ292" s="142"/>
      <c r="FA292" s="142"/>
      <c r="FB292" s="142"/>
      <c r="FC292" s="142"/>
      <c r="FD292" s="142"/>
      <c r="FE292" s="142"/>
      <c r="FF292" s="142"/>
      <c r="FG292" s="142"/>
      <c r="FH292" s="142"/>
      <c r="FI292" s="142"/>
      <c r="FJ292" s="142"/>
      <c r="FK292" s="142"/>
      <c r="FL292" s="142"/>
      <c r="FM292" s="142"/>
      <c r="FN292" s="142"/>
      <c r="FO292" s="142"/>
      <c r="FP292" s="142"/>
      <c r="FQ292" s="142"/>
      <c r="FR292" s="142"/>
      <c r="FS292" s="142"/>
      <c r="FT292" s="142"/>
      <c r="FU292" s="142"/>
      <c r="FV292" s="142"/>
      <c r="FW292" s="142"/>
      <c r="FX292" s="142"/>
      <c r="FY292" s="142"/>
      <c r="FZ292" s="142"/>
      <c r="GA292" s="142"/>
      <c r="GB292" s="142"/>
      <c r="GC292" s="142"/>
      <c r="GD292" s="142"/>
      <c r="GE292" s="142"/>
      <c r="GF292" s="142"/>
      <c r="GG292" s="142"/>
      <c r="GH292" s="142"/>
      <c r="GI292" s="142"/>
      <c r="GJ292" s="142"/>
      <c r="GK292" s="142"/>
      <c r="GL292" s="142"/>
      <c r="GM292" s="142"/>
      <c r="GN292" s="142"/>
      <c r="GO292" s="142"/>
      <c r="GP292" s="142"/>
      <c r="GQ292" s="142"/>
      <c r="GR292" s="142"/>
      <c r="GS292" s="142"/>
      <c r="GT292" s="142"/>
      <c r="GU292" s="142"/>
      <c r="GV292" s="142"/>
      <c r="GW292" s="142"/>
      <c r="GX292" s="142"/>
      <c r="GY292" s="142"/>
      <c r="GZ292" s="142"/>
      <c r="HA292" s="142"/>
      <c r="HB292" s="142"/>
      <c r="HC292" s="142"/>
      <c r="HD292" s="142"/>
      <c r="HE292" s="142"/>
      <c r="HF292" s="142"/>
      <c r="HG292" s="142"/>
      <c r="HH292" s="142"/>
      <c r="HI292" s="142"/>
      <c r="HJ292" s="142"/>
      <c r="HK292" s="142"/>
      <c r="HL292" s="142"/>
      <c r="HM292" s="142"/>
      <c r="HN292" s="142"/>
      <c r="HO292" s="142"/>
      <c r="HP292" s="142"/>
      <c r="HQ292" s="142"/>
      <c r="HR292" s="142"/>
      <c r="HS292" s="142"/>
      <c r="HT292" s="142"/>
      <c r="HU292" s="142"/>
      <c r="HV292" s="142"/>
      <c r="HW292" s="142"/>
      <c r="HX292" s="142"/>
      <c r="HY292" s="142"/>
      <c r="HZ292" s="142"/>
      <c r="IA292" s="142"/>
      <c r="IB292" s="142"/>
      <c r="IC292" s="142"/>
      <c r="ID292" s="142"/>
      <c r="IE292" s="142"/>
      <c r="IF292" s="142"/>
      <c r="IG292" s="142"/>
      <c r="IH292" s="142"/>
      <c r="II292" s="142"/>
      <c r="IJ292" s="142"/>
      <c r="IK292" s="142"/>
      <c r="IL292" s="142"/>
      <c r="IM292" s="142"/>
    </row>
    <row r="293" spans="2:247" s="78" customFormat="1" ht="25.5" customHeight="1" thickBot="1" x14ac:dyDescent="0.3">
      <c r="B293" s="490" t="s">
        <v>63</v>
      </c>
      <c r="C293" s="516"/>
      <c r="D293" s="516"/>
      <c r="E293" s="516"/>
      <c r="F293" s="516"/>
      <c r="G293" s="516"/>
      <c r="H293" s="516"/>
      <c r="I293" s="516"/>
      <c r="J293" s="516"/>
      <c r="K293" s="517"/>
      <c r="L293" s="174"/>
      <c r="M293" s="75"/>
      <c r="N293" s="77"/>
      <c r="O293" s="77"/>
      <c r="P293" s="77"/>
      <c r="Q293" s="77"/>
      <c r="R293" s="77"/>
      <c r="S293" s="77"/>
      <c r="T293" s="77"/>
      <c r="U293" s="77"/>
      <c r="V293" s="77"/>
      <c r="W293" s="77"/>
      <c r="X293" s="77"/>
      <c r="Y293" s="77"/>
      <c r="Z293" s="77"/>
      <c r="AA293" s="77"/>
      <c r="AB293" s="77"/>
      <c r="AC293" s="77"/>
      <c r="AD293" s="77"/>
      <c r="AE293" s="77"/>
      <c r="AF293" s="77"/>
      <c r="AG293" s="77"/>
      <c r="AH293" s="77"/>
      <c r="AI293" s="77"/>
      <c r="AJ293" s="77"/>
      <c r="AK293" s="77"/>
      <c r="AL293" s="77"/>
      <c r="AM293" s="77"/>
      <c r="AN293" s="77"/>
      <c r="AO293" s="77"/>
      <c r="AP293" s="77"/>
      <c r="AQ293" s="77"/>
      <c r="AR293" s="77"/>
      <c r="AS293" s="77"/>
      <c r="AT293" s="77"/>
      <c r="AU293" s="77"/>
      <c r="AV293" s="77"/>
      <c r="AW293" s="77"/>
      <c r="AX293" s="77"/>
      <c r="AY293" s="77"/>
      <c r="AZ293" s="77"/>
      <c r="BA293" s="77"/>
      <c r="BB293" s="77"/>
      <c r="BC293" s="77"/>
      <c r="BD293" s="77"/>
      <c r="BE293" s="77"/>
      <c r="BF293" s="77"/>
      <c r="BG293" s="77"/>
      <c r="BH293" s="77"/>
      <c r="BI293" s="77"/>
      <c r="BJ293" s="77"/>
      <c r="BK293" s="77"/>
      <c r="BL293" s="77"/>
      <c r="BM293" s="77"/>
      <c r="BN293" s="77"/>
      <c r="BO293" s="77"/>
      <c r="BP293" s="77"/>
      <c r="BQ293" s="77"/>
      <c r="BR293" s="77"/>
      <c r="BS293" s="77"/>
      <c r="BT293" s="77"/>
      <c r="BU293" s="77"/>
      <c r="BV293" s="77"/>
      <c r="BW293" s="77"/>
      <c r="BX293" s="77"/>
      <c r="BY293" s="77"/>
      <c r="BZ293" s="77"/>
      <c r="CA293" s="77"/>
      <c r="CB293" s="77"/>
      <c r="CC293" s="77"/>
      <c r="CD293" s="77"/>
      <c r="CE293" s="77"/>
      <c r="CF293" s="77"/>
      <c r="CG293" s="77"/>
      <c r="CH293" s="77"/>
      <c r="CI293" s="77"/>
      <c r="CJ293" s="77"/>
      <c r="CK293" s="77"/>
      <c r="CL293" s="77"/>
      <c r="CM293" s="77"/>
      <c r="CN293" s="77"/>
      <c r="CO293" s="77"/>
      <c r="CP293" s="77"/>
      <c r="CQ293" s="77"/>
      <c r="CR293" s="77"/>
      <c r="CS293" s="77"/>
      <c r="CT293" s="77"/>
      <c r="CU293" s="77"/>
      <c r="CV293" s="77"/>
      <c r="CW293" s="77"/>
      <c r="CX293" s="77"/>
      <c r="CY293" s="77"/>
      <c r="CZ293" s="77"/>
      <c r="DA293" s="77"/>
      <c r="DB293" s="77"/>
      <c r="DC293" s="77"/>
      <c r="DD293" s="77"/>
      <c r="DE293" s="77"/>
      <c r="DF293" s="77"/>
      <c r="DG293" s="77"/>
      <c r="DH293" s="77"/>
      <c r="DI293" s="77"/>
      <c r="DJ293" s="77"/>
      <c r="DK293" s="77"/>
      <c r="DL293" s="77"/>
      <c r="DM293" s="77"/>
      <c r="DN293" s="77"/>
      <c r="DO293" s="77"/>
      <c r="DP293" s="77"/>
      <c r="DQ293" s="77"/>
      <c r="DR293" s="77"/>
      <c r="DS293" s="77"/>
      <c r="DT293" s="77"/>
      <c r="DU293" s="77"/>
      <c r="DV293" s="77"/>
      <c r="DW293" s="77"/>
      <c r="DX293" s="77"/>
      <c r="DY293" s="77"/>
      <c r="DZ293" s="77"/>
      <c r="EA293" s="77"/>
      <c r="EB293" s="77"/>
      <c r="EC293" s="77"/>
      <c r="ED293" s="77"/>
      <c r="EE293" s="77"/>
      <c r="EF293" s="77"/>
      <c r="EG293" s="77"/>
      <c r="EH293" s="77"/>
      <c r="EI293" s="77"/>
      <c r="EJ293" s="77"/>
      <c r="EK293" s="77"/>
      <c r="EL293" s="77"/>
      <c r="EM293" s="77"/>
      <c r="EN293" s="77"/>
      <c r="EO293" s="77"/>
      <c r="EP293" s="77"/>
      <c r="EQ293" s="77"/>
      <c r="ER293" s="77"/>
      <c r="ES293" s="77"/>
      <c r="ET293" s="77"/>
      <c r="EU293" s="77"/>
      <c r="EV293" s="77"/>
      <c r="EW293" s="77"/>
      <c r="EX293" s="77"/>
      <c r="EY293" s="77"/>
      <c r="EZ293" s="77"/>
      <c r="FA293" s="77"/>
      <c r="FB293" s="77"/>
      <c r="FC293" s="77"/>
      <c r="FD293" s="77"/>
      <c r="FE293" s="77"/>
      <c r="FF293" s="77"/>
      <c r="FG293" s="77"/>
      <c r="FH293" s="77"/>
      <c r="FI293" s="77"/>
      <c r="FJ293" s="77"/>
      <c r="FK293" s="77"/>
      <c r="FL293" s="77"/>
      <c r="FM293" s="77"/>
      <c r="FN293" s="77"/>
      <c r="FO293" s="77"/>
      <c r="FP293" s="77"/>
      <c r="FQ293" s="77"/>
      <c r="FR293" s="77"/>
      <c r="FS293" s="77"/>
      <c r="FT293" s="77"/>
      <c r="FU293" s="77"/>
      <c r="FV293" s="77"/>
      <c r="FW293" s="77"/>
      <c r="FX293" s="77"/>
      <c r="FY293" s="77"/>
      <c r="FZ293" s="77"/>
      <c r="GA293" s="77"/>
      <c r="GB293" s="77"/>
      <c r="GC293" s="77"/>
      <c r="GD293" s="77"/>
      <c r="GE293" s="77"/>
      <c r="GF293" s="77"/>
      <c r="GG293" s="77"/>
      <c r="GH293" s="77"/>
      <c r="GI293" s="77"/>
      <c r="GJ293" s="77"/>
      <c r="GK293" s="77"/>
      <c r="GL293" s="77"/>
      <c r="GM293" s="77"/>
      <c r="GN293" s="77"/>
      <c r="GO293" s="77"/>
      <c r="GP293" s="77"/>
      <c r="GQ293" s="77"/>
      <c r="GR293" s="77"/>
      <c r="GS293" s="77"/>
      <c r="GT293" s="77"/>
      <c r="GU293" s="77"/>
      <c r="GV293" s="77"/>
      <c r="GW293" s="77"/>
      <c r="GX293" s="77"/>
      <c r="GY293" s="77"/>
      <c r="GZ293" s="77"/>
      <c r="HA293" s="77"/>
      <c r="HB293" s="77"/>
      <c r="HC293" s="77"/>
      <c r="HD293" s="77"/>
      <c r="HE293" s="77"/>
      <c r="HF293" s="77"/>
      <c r="HG293" s="77"/>
      <c r="HH293" s="77"/>
      <c r="HI293" s="77"/>
      <c r="HJ293" s="77"/>
      <c r="HK293" s="77"/>
      <c r="HL293" s="77"/>
      <c r="HM293" s="77"/>
      <c r="HN293" s="77"/>
      <c r="HO293" s="77"/>
      <c r="HP293" s="77"/>
      <c r="HQ293" s="77"/>
      <c r="HR293" s="77"/>
      <c r="HS293" s="77"/>
      <c r="HT293" s="77"/>
      <c r="HU293" s="77"/>
      <c r="HV293" s="77"/>
      <c r="HW293" s="77"/>
      <c r="HX293" s="77"/>
      <c r="HY293" s="77"/>
      <c r="HZ293" s="77"/>
      <c r="IA293" s="77"/>
      <c r="IB293" s="77"/>
      <c r="IC293" s="77"/>
      <c r="ID293" s="77"/>
      <c r="IE293" s="77"/>
      <c r="IF293" s="77"/>
      <c r="IG293" s="77"/>
      <c r="IH293" s="77"/>
      <c r="II293" s="77"/>
      <c r="IJ293" s="77"/>
      <c r="IK293" s="77"/>
      <c r="IL293" s="77"/>
      <c r="IM293" s="77"/>
    </row>
    <row r="294" spans="2:247" s="60" customFormat="1" ht="93" customHeight="1" thickBot="1" x14ac:dyDescent="0.25">
      <c r="B294" s="113"/>
      <c r="C294" s="121" t="s">
        <v>326</v>
      </c>
      <c r="D294" s="200">
        <v>1267</v>
      </c>
      <c r="E294" s="204">
        <f t="shared" si="105"/>
        <v>1013.6</v>
      </c>
      <c r="F294" s="204">
        <f t="shared" si="106"/>
        <v>950.25</v>
      </c>
      <c r="G294" s="204">
        <f t="shared" si="107"/>
        <v>886.9</v>
      </c>
      <c r="H294" s="204">
        <f t="shared" si="108"/>
        <v>823.55000000000007</v>
      </c>
      <c r="I294" s="204">
        <f t="shared" si="109"/>
        <v>760.19999999999993</v>
      </c>
      <c r="J294" s="518" t="s">
        <v>62</v>
      </c>
      <c r="K294" s="519"/>
      <c r="L294" s="95"/>
      <c r="M294" s="4">
        <f t="shared" si="110"/>
        <v>1495.06</v>
      </c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</row>
    <row r="295" spans="2:247" s="60" customFormat="1" ht="93" customHeight="1" thickBot="1" x14ac:dyDescent="0.25">
      <c r="B295" s="113"/>
      <c r="C295" s="121" t="s">
        <v>327</v>
      </c>
      <c r="D295" s="200">
        <v>297</v>
      </c>
      <c r="E295" s="204">
        <v>180</v>
      </c>
      <c r="F295" s="204">
        <v>180</v>
      </c>
      <c r="G295" s="204">
        <v>180</v>
      </c>
      <c r="H295" s="204">
        <v>180</v>
      </c>
      <c r="I295" s="204">
        <v>180</v>
      </c>
      <c r="J295" s="507"/>
      <c r="K295" s="508"/>
      <c r="L295" s="3"/>
      <c r="M295" s="4">
        <f t="shared" si="110"/>
        <v>350.46</v>
      </c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</row>
    <row r="296" spans="2:247" s="60" customFormat="1" ht="93" customHeight="1" thickBot="1" x14ac:dyDescent="0.25">
      <c r="B296" s="113"/>
      <c r="C296" s="220" t="s">
        <v>328</v>
      </c>
      <c r="D296" s="221">
        <v>3903</v>
      </c>
      <c r="E296" s="222">
        <f t="shared" si="105"/>
        <v>3122.4</v>
      </c>
      <c r="F296" s="222">
        <f t="shared" si="106"/>
        <v>2927.25</v>
      </c>
      <c r="G296" s="222">
        <f t="shared" si="107"/>
        <v>2732.1</v>
      </c>
      <c r="H296" s="222">
        <f t="shared" si="108"/>
        <v>2536.9500000000003</v>
      </c>
      <c r="I296" s="222">
        <f t="shared" si="109"/>
        <v>2341.7999999999997</v>
      </c>
      <c r="J296" s="514"/>
      <c r="K296" s="515"/>
      <c r="L296" s="3"/>
      <c r="M296" s="4">
        <f t="shared" si="110"/>
        <v>4605.54</v>
      </c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</row>
    <row r="297" spans="2:247" s="60" customFormat="1" ht="12.75" x14ac:dyDescent="0.2">
      <c r="B297" s="2"/>
      <c r="C297" s="175"/>
      <c r="D297" s="176"/>
      <c r="E297" s="177"/>
      <c r="F297" s="177"/>
      <c r="G297" s="177"/>
      <c r="H297" s="177"/>
      <c r="I297" s="177"/>
      <c r="J297" s="3"/>
      <c r="K297" s="3"/>
      <c r="L297" s="3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</row>
  </sheetData>
  <mergeCells count="118">
    <mergeCell ref="B158:K158"/>
    <mergeCell ref="B34:B39"/>
    <mergeCell ref="B100:B102"/>
    <mergeCell ref="B105:B107"/>
    <mergeCell ref="B93:K93"/>
    <mergeCell ref="B96:K96"/>
    <mergeCell ref="B99:K99"/>
    <mergeCell ref="B128:K128"/>
    <mergeCell ref="B152:K152"/>
    <mergeCell ref="B155:K155"/>
    <mergeCell ref="B45:K45"/>
    <mergeCell ref="B72:K72"/>
    <mergeCell ref="B78:K78"/>
    <mergeCell ref="B80:K80"/>
    <mergeCell ref="B84:K84"/>
    <mergeCell ref="B86:K86"/>
    <mergeCell ref="B60:B62"/>
    <mergeCell ref="B66:B68"/>
    <mergeCell ref="B63:B65"/>
    <mergeCell ref="B54:B56"/>
    <mergeCell ref="F43:F44"/>
    <mergeCell ref="B89:K89"/>
    <mergeCell ref="B57:B59"/>
    <mergeCell ref="B109:B110"/>
    <mergeCell ref="B2:C6"/>
    <mergeCell ref="B7:C7"/>
    <mergeCell ref="D7:K7"/>
    <mergeCell ref="I5:K5"/>
    <mergeCell ref="I6:K6"/>
    <mergeCell ref="D5:H5"/>
    <mergeCell ref="D6:H6"/>
    <mergeCell ref="D2:K2"/>
    <mergeCell ref="D3:K3"/>
    <mergeCell ref="D4:K4"/>
    <mergeCell ref="B13:K13"/>
    <mergeCell ref="B21:K21"/>
    <mergeCell ref="B25:K25"/>
    <mergeCell ref="J295:K295"/>
    <mergeCell ref="J296:K296"/>
    <mergeCell ref="B293:K293"/>
    <mergeCell ref="B173:K173"/>
    <mergeCell ref="B230:K230"/>
    <mergeCell ref="J294:K294"/>
    <mergeCell ref="J291:K291"/>
    <mergeCell ref="B288:K288"/>
    <mergeCell ref="B248:K248"/>
    <mergeCell ref="B239:K239"/>
    <mergeCell ref="B218:K218"/>
    <mergeCell ref="B275:K275"/>
    <mergeCell ref="J287:K287"/>
    <mergeCell ref="J277:K277"/>
    <mergeCell ref="B159:B161"/>
    <mergeCell ref="B153:B154"/>
    <mergeCell ref="B174:B176"/>
    <mergeCell ref="J279:K279"/>
    <mergeCell ref="J286:K286"/>
    <mergeCell ref="J282:K282"/>
    <mergeCell ref="B188:K188"/>
    <mergeCell ref="J284:K284"/>
    <mergeCell ref="J285:K285"/>
    <mergeCell ref="J281:K281"/>
    <mergeCell ref="J283:K283"/>
    <mergeCell ref="B177:K177"/>
    <mergeCell ref="J278:K278"/>
    <mergeCell ref="B181:B183"/>
    <mergeCell ref="B178:B180"/>
    <mergeCell ref="B168:K168"/>
    <mergeCell ref="J276:K276"/>
    <mergeCell ref="J280:K280"/>
    <mergeCell ref="B184:K184"/>
    <mergeCell ref="B26:B28"/>
    <mergeCell ref="B41:B44"/>
    <mergeCell ref="E43:E44"/>
    <mergeCell ref="I43:I44"/>
    <mergeCell ref="G43:G44"/>
    <mergeCell ref="F41:F42"/>
    <mergeCell ref="B157:K157"/>
    <mergeCell ref="B14:B18"/>
    <mergeCell ref="B53:K53"/>
    <mergeCell ref="H43:H44"/>
    <mergeCell ref="H41:H42"/>
    <mergeCell ref="B69:B71"/>
    <mergeCell ref="B19:B20"/>
    <mergeCell ref="K43:K44"/>
    <mergeCell ref="I41:I42"/>
    <mergeCell ref="D43:D44"/>
    <mergeCell ref="J43:J44"/>
    <mergeCell ref="B73:B77"/>
    <mergeCell ref="B81:B83"/>
    <mergeCell ref="B50:K50"/>
    <mergeCell ref="B91:K91"/>
    <mergeCell ref="B113:K113"/>
    <mergeCell ref="B150:K150"/>
    <mergeCell ref="B142:K142"/>
    <mergeCell ref="J292:K292"/>
    <mergeCell ref="B94:B95"/>
    <mergeCell ref="B169:B170"/>
    <mergeCell ref="B171:B172"/>
    <mergeCell ref="J289:K289"/>
    <mergeCell ref="J290:K290"/>
    <mergeCell ref="B103:B104"/>
    <mergeCell ref="B111:B112"/>
    <mergeCell ref="B9:K9"/>
    <mergeCell ref="B29:K29"/>
    <mergeCell ref="B33:K33"/>
    <mergeCell ref="B40:K40"/>
    <mergeCell ref="C10:C11"/>
    <mergeCell ref="B12:K12"/>
    <mergeCell ref="K10:K11"/>
    <mergeCell ref="E41:E42"/>
    <mergeCell ref="K41:K42"/>
    <mergeCell ref="B10:B11"/>
    <mergeCell ref="J10:J11"/>
    <mergeCell ref="D41:D42"/>
    <mergeCell ref="B30:B32"/>
    <mergeCell ref="G41:G42"/>
    <mergeCell ref="B22:B24"/>
    <mergeCell ref="J41:J42"/>
  </mergeCells>
  <hyperlinks>
    <hyperlink ref="I6" r:id="rId1"/>
  </hyperlinks>
  <printOptions horizontalCentered="1"/>
  <pageMargins left="0" right="0" top="0" bottom="0" header="0.51181102362204722" footer="0.51181102362204722"/>
  <pageSetup paperSize="9" scale="76" fitToHeight="2" orientation="portrait" r:id="rId2"/>
  <headerFooter>
    <oddFooter>&amp;R&amp;D</oddFooter>
  </headerFooter>
  <rowBreaks count="10" manualBreakCount="10">
    <brk id="44" max="16383" man="1"/>
    <brk id="77" max="16383" man="1"/>
    <brk id="107" max="16383" man="1"/>
    <brk id="156" max="16383" man="1"/>
    <brk id="167" max="16383" man="1"/>
    <brk id="187" max="16383" man="1"/>
    <brk id="202" max="16383" man="1"/>
    <brk id="217" max="16383" man="1"/>
    <brk id="229" max="16383" man="1"/>
    <brk id="238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S42"/>
  <sheetViews>
    <sheetView zoomScaleNormal="100" zoomScalePageLayoutView="10" workbookViewId="0"/>
  </sheetViews>
  <sheetFormatPr defaultRowHeight="12.75" x14ac:dyDescent="0.2"/>
  <cols>
    <col min="1" max="1" width="0.42578125" style="1" customWidth="1"/>
    <col min="2" max="2" width="23.7109375" style="2" customWidth="1"/>
    <col min="3" max="3" width="31" style="2" customWidth="1"/>
    <col min="4" max="8" width="9.140625" style="2" customWidth="1"/>
    <col min="9" max="9" width="9.140625" style="3" customWidth="1"/>
    <col min="10" max="10" width="6.42578125" style="3" customWidth="1"/>
    <col min="11" max="11" width="6.42578125" style="1" customWidth="1"/>
    <col min="12" max="12" width="0.28515625" style="1" customWidth="1"/>
    <col min="13" max="13" width="0" style="1" hidden="1" customWidth="1"/>
    <col min="14" max="18" width="12" style="1" customWidth="1"/>
    <col min="19" max="247" width="9.140625" style="1" customWidth="1"/>
    <col min="248" max="253" width="9.140625" style="1"/>
    <col min="254" max="16384" width="9.140625" style="60"/>
  </cols>
  <sheetData>
    <row r="1" spans="1:253" s="59" customFormat="1" ht="2.25" customHeight="1" thickBot="1" x14ac:dyDescent="0.2">
      <c r="B1" s="26"/>
      <c r="C1" s="26"/>
      <c r="D1" s="30"/>
      <c r="E1" s="29"/>
      <c r="F1" s="29"/>
      <c r="G1" s="29"/>
      <c r="H1" s="29"/>
      <c r="I1" s="29"/>
      <c r="J1" s="19"/>
      <c r="K1" s="19"/>
      <c r="L1" s="19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U1" s="11"/>
      <c r="HV1" s="11"/>
      <c r="HW1" s="11"/>
      <c r="HX1" s="11"/>
      <c r="HY1" s="11"/>
      <c r="HZ1" s="11"/>
      <c r="IA1" s="11"/>
      <c r="IB1" s="11"/>
      <c r="IC1" s="11"/>
      <c r="ID1" s="11"/>
      <c r="IE1" s="11"/>
      <c r="IF1" s="11"/>
      <c r="IG1" s="11"/>
      <c r="IH1" s="11"/>
      <c r="II1" s="11"/>
      <c r="IJ1" s="11"/>
      <c r="IK1" s="11"/>
      <c r="IL1" s="11"/>
      <c r="IM1" s="11"/>
    </row>
    <row r="2" spans="1:253" ht="18" customHeight="1" x14ac:dyDescent="0.2">
      <c r="A2" s="60"/>
      <c r="B2" s="521"/>
      <c r="C2" s="522"/>
      <c r="D2" s="535" t="s">
        <v>187</v>
      </c>
      <c r="E2" s="535"/>
      <c r="F2" s="535"/>
      <c r="G2" s="535"/>
      <c r="H2" s="535"/>
      <c r="I2" s="535"/>
      <c r="J2" s="535"/>
      <c r="K2" s="536"/>
      <c r="L2" s="20"/>
      <c r="IN2" s="60"/>
      <c r="IO2" s="60"/>
      <c r="IP2" s="60"/>
      <c r="IQ2" s="60"/>
      <c r="IR2" s="60"/>
      <c r="IS2" s="60"/>
    </row>
    <row r="3" spans="1:253" x14ac:dyDescent="0.2">
      <c r="A3" s="60"/>
      <c r="B3" s="523"/>
      <c r="C3" s="524"/>
      <c r="D3" s="527" t="s">
        <v>188</v>
      </c>
      <c r="E3" s="527"/>
      <c r="F3" s="527"/>
      <c r="G3" s="527"/>
      <c r="H3" s="527"/>
      <c r="I3" s="527"/>
      <c r="J3" s="527"/>
      <c r="K3" s="528"/>
      <c r="L3" s="21"/>
      <c r="IN3" s="60"/>
      <c r="IO3" s="60"/>
      <c r="IP3" s="60"/>
      <c r="IQ3" s="60"/>
      <c r="IR3" s="60"/>
      <c r="IS3" s="60"/>
    </row>
    <row r="4" spans="1:253" x14ac:dyDescent="0.2">
      <c r="A4" s="60"/>
      <c r="B4" s="523"/>
      <c r="C4" s="524"/>
      <c r="D4" s="537" t="s">
        <v>186</v>
      </c>
      <c r="E4" s="537"/>
      <c r="F4" s="537"/>
      <c r="G4" s="537"/>
      <c r="H4" s="537"/>
      <c r="I4" s="537"/>
      <c r="J4" s="537"/>
      <c r="K4" s="538"/>
      <c r="L4" s="22"/>
      <c r="IN4" s="60"/>
      <c r="IO4" s="60"/>
      <c r="IP4" s="60"/>
      <c r="IQ4" s="60"/>
      <c r="IR4" s="60"/>
      <c r="IS4" s="60"/>
    </row>
    <row r="5" spans="1:253" x14ac:dyDescent="0.2">
      <c r="A5" s="60"/>
      <c r="B5" s="523"/>
      <c r="C5" s="524"/>
      <c r="D5" s="533" t="s">
        <v>176</v>
      </c>
      <c r="E5" s="533"/>
      <c r="F5" s="533"/>
      <c r="G5" s="533"/>
      <c r="H5" s="533"/>
      <c r="I5" s="529" t="s">
        <v>173</v>
      </c>
      <c r="J5" s="529"/>
      <c r="K5" s="530"/>
      <c r="L5" s="23"/>
      <c r="IN5" s="60"/>
      <c r="IO5" s="60"/>
      <c r="IP5" s="60"/>
      <c r="IQ5" s="60"/>
      <c r="IR5" s="60"/>
      <c r="IS5" s="60"/>
    </row>
    <row r="6" spans="1:253" x14ac:dyDescent="0.2">
      <c r="A6" s="60"/>
      <c r="B6" s="523"/>
      <c r="C6" s="524"/>
      <c r="D6" s="534" t="s">
        <v>178</v>
      </c>
      <c r="E6" s="534"/>
      <c r="F6" s="534"/>
      <c r="G6" s="534"/>
      <c r="H6" s="534"/>
      <c r="I6" s="529" t="s">
        <v>177</v>
      </c>
      <c r="J6" s="531"/>
      <c r="K6" s="532"/>
      <c r="L6" s="19"/>
      <c r="IN6" s="60"/>
      <c r="IO6" s="60"/>
      <c r="IP6" s="60"/>
      <c r="IQ6" s="60"/>
      <c r="IR6" s="60"/>
      <c r="IS6" s="60"/>
    </row>
    <row r="7" spans="1:253" x14ac:dyDescent="0.2">
      <c r="A7" s="60"/>
      <c r="B7" s="525">
        <v>45689</v>
      </c>
      <c r="C7" s="526"/>
      <c r="D7" s="527" t="s">
        <v>189</v>
      </c>
      <c r="E7" s="527"/>
      <c r="F7" s="527"/>
      <c r="G7" s="527"/>
      <c r="H7" s="527"/>
      <c r="I7" s="527"/>
      <c r="J7" s="527"/>
      <c r="K7" s="528"/>
      <c r="L7" s="21"/>
      <c r="IN7" s="60"/>
      <c r="IO7" s="60"/>
      <c r="IP7" s="60"/>
      <c r="IQ7" s="60"/>
      <c r="IR7" s="60"/>
      <c r="IS7" s="60"/>
    </row>
    <row r="8" spans="1:253" ht="3.75" customHeight="1" thickBot="1" x14ac:dyDescent="0.25">
      <c r="A8" s="60"/>
      <c r="B8" s="32"/>
      <c r="C8" s="34"/>
      <c r="D8" s="31"/>
      <c r="E8" s="17"/>
      <c r="F8" s="17"/>
      <c r="G8" s="17"/>
      <c r="H8" s="17"/>
      <c r="I8" s="17"/>
      <c r="J8" s="16"/>
      <c r="K8" s="18"/>
      <c r="L8" s="3"/>
      <c r="IN8" s="60"/>
      <c r="IO8" s="60"/>
      <c r="IP8" s="60"/>
      <c r="IQ8" s="60"/>
      <c r="IR8" s="60"/>
      <c r="IS8" s="60"/>
    </row>
    <row r="9" spans="1:253" ht="41.25" customHeight="1" thickBot="1" x14ac:dyDescent="0.25">
      <c r="A9" s="60"/>
      <c r="B9" s="452" t="s">
        <v>0</v>
      </c>
      <c r="C9" s="453"/>
      <c r="D9" s="453"/>
      <c r="E9" s="453"/>
      <c r="F9" s="453"/>
      <c r="G9" s="453"/>
      <c r="H9" s="453"/>
      <c r="I9" s="453"/>
      <c r="J9" s="453"/>
      <c r="K9" s="454"/>
      <c r="L9" s="61"/>
      <c r="IN9" s="60"/>
      <c r="IO9" s="60"/>
      <c r="IP9" s="60"/>
      <c r="IQ9" s="60"/>
      <c r="IR9" s="60"/>
      <c r="IS9" s="60"/>
    </row>
    <row r="10" spans="1:253" ht="22.5" customHeight="1" x14ac:dyDescent="0.2">
      <c r="A10" s="60"/>
      <c r="B10" s="469" t="s">
        <v>1</v>
      </c>
      <c r="C10" s="458" t="s">
        <v>2</v>
      </c>
      <c r="D10" s="62" t="s">
        <v>14</v>
      </c>
      <c r="E10" s="63" t="s">
        <v>15</v>
      </c>
      <c r="F10" s="63" t="s">
        <v>16</v>
      </c>
      <c r="G10" s="63" t="s">
        <v>17</v>
      </c>
      <c r="H10" s="63" t="s">
        <v>18</v>
      </c>
      <c r="I10" s="64" t="s">
        <v>31</v>
      </c>
      <c r="J10" s="471" t="s">
        <v>174</v>
      </c>
      <c r="K10" s="463" t="s">
        <v>175</v>
      </c>
      <c r="L10" s="7"/>
      <c r="IN10" s="60"/>
      <c r="IO10" s="60"/>
      <c r="IP10" s="60"/>
      <c r="IQ10" s="60"/>
      <c r="IR10" s="60"/>
      <c r="IS10" s="60"/>
    </row>
    <row r="11" spans="1:253" ht="43.5" customHeight="1" thickBot="1" x14ac:dyDescent="0.25">
      <c r="A11" s="60"/>
      <c r="B11" s="470"/>
      <c r="C11" s="459"/>
      <c r="D11" s="65" t="s">
        <v>19</v>
      </c>
      <c r="E11" s="66" t="s">
        <v>65</v>
      </c>
      <c r="F11" s="66" t="s">
        <v>66</v>
      </c>
      <c r="G11" s="66" t="s">
        <v>67</v>
      </c>
      <c r="H11" s="66" t="s">
        <v>408</v>
      </c>
      <c r="I11" s="67" t="s">
        <v>409</v>
      </c>
      <c r="J11" s="472"/>
      <c r="K11" s="464"/>
      <c r="L11" s="7"/>
      <c r="IN11" s="60"/>
      <c r="IO11" s="60"/>
      <c r="IP11" s="60"/>
      <c r="IQ11" s="60"/>
      <c r="IR11" s="60"/>
      <c r="IS11" s="60"/>
    </row>
    <row r="12" spans="1:253" ht="25.5" customHeight="1" thickBot="1" x14ac:dyDescent="0.25">
      <c r="B12" s="558" t="s">
        <v>68</v>
      </c>
      <c r="C12" s="559"/>
      <c r="D12" s="559"/>
      <c r="E12" s="559"/>
      <c r="F12" s="559"/>
      <c r="G12" s="559"/>
      <c r="H12" s="559"/>
      <c r="I12" s="559"/>
      <c r="J12" s="559"/>
      <c r="K12" s="560"/>
    </row>
    <row r="13" spans="1:253" ht="93" customHeight="1" thickBot="1" x14ac:dyDescent="0.25">
      <c r="B13" s="227"/>
      <c r="C13" s="231" t="s">
        <v>371</v>
      </c>
      <c r="D13" s="232">
        <v>80</v>
      </c>
      <c r="E13" s="233">
        <f t="shared" ref="E13:E29" si="0">D13*0.95</f>
        <v>76</v>
      </c>
      <c r="F13" s="233">
        <f>D13*0.93</f>
        <v>74.400000000000006</v>
      </c>
      <c r="G13" s="233">
        <f t="shared" ref="G13:G29" si="1">D13*0.9</f>
        <v>72</v>
      </c>
      <c r="H13" s="233">
        <f>D13*0.87</f>
        <v>69.599999999999994</v>
      </c>
      <c r="I13" s="329">
        <f>D13*0.8</f>
        <v>64</v>
      </c>
      <c r="J13" s="157">
        <v>100</v>
      </c>
      <c r="K13" s="148">
        <v>6.84</v>
      </c>
    </row>
    <row r="14" spans="1:253" ht="46.5" customHeight="1" x14ac:dyDescent="0.2">
      <c r="B14" s="542"/>
      <c r="C14" s="234" t="s">
        <v>372</v>
      </c>
      <c r="D14" s="235">
        <v>137</v>
      </c>
      <c r="E14" s="236">
        <f t="shared" si="0"/>
        <v>130.15</v>
      </c>
      <c r="F14" s="236">
        <f t="shared" ref="F14:F29" si="2">D14*0.93</f>
        <v>127.41000000000001</v>
      </c>
      <c r="G14" s="236">
        <f t="shared" si="1"/>
        <v>123.3</v>
      </c>
      <c r="H14" s="236">
        <f t="shared" ref="H14:H29" si="3">D14*0.87</f>
        <v>119.19</v>
      </c>
      <c r="I14" s="330">
        <f t="shared" ref="I14:I29" si="4">D14*0.8</f>
        <v>109.60000000000001</v>
      </c>
      <c r="J14" s="93">
        <v>80</v>
      </c>
      <c r="K14" s="104">
        <v>9.1</v>
      </c>
    </row>
    <row r="15" spans="1:253" ht="46.5" customHeight="1" thickBot="1" x14ac:dyDescent="0.25">
      <c r="B15" s="544"/>
      <c r="C15" s="237" t="s">
        <v>373</v>
      </c>
      <c r="D15" s="187">
        <v>170</v>
      </c>
      <c r="E15" s="188">
        <f t="shared" si="0"/>
        <v>161.5</v>
      </c>
      <c r="F15" s="188">
        <f t="shared" si="2"/>
        <v>158.1</v>
      </c>
      <c r="G15" s="188">
        <f t="shared" si="1"/>
        <v>153</v>
      </c>
      <c r="H15" s="188">
        <f t="shared" si="3"/>
        <v>147.9</v>
      </c>
      <c r="I15" s="331">
        <f t="shared" si="4"/>
        <v>136</v>
      </c>
      <c r="J15" s="153">
        <v>80</v>
      </c>
      <c r="K15" s="101">
        <v>13.8</v>
      </c>
    </row>
    <row r="16" spans="1:253" ht="18" customHeight="1" x14ac:dyDescent="0.2">
      <c r="B16" s="542"/>
      <c r="C16" s="226" t="s">
        <v>374</v>
      </c>
      <c r="D16" s="183">
        <v>124</v>
      </c>
      <c r="E16" s="184">
        <f t="shared" si="0"/>
        <v>117.8</v>
      </c>
      <c r="F16" s="184">
        <f t="shared" si="2"/>
        <v>115.32000000000001</v>
      </c>
      <c r="G16" s="184">
        <f t="shared" si="1"/>
        <v>111.60000000000001</v>
      </c>
      <c r="H16" s="184">
        <f t="shared" si="3"/>
        <v>107.88</v>
      </c>
      <c r="I16" s="332">
        <f t="shared" si="4"/>
        <v>99.2</v>
      </c>
      <c r="J16" s="154">
        <v>80</v>
      </c>
      <c r="K16" s="327">
        <v>5.65</v>
      </c>
    </row>
    <row r="17" spans="2:11" ht="18" customHeight="1" x14ac:dyDescent="0.2">
      <c r="B17" s="543"/>
      <c r="C17" s="228" t="s">
        <v>375</v>
      </c>
      <c r="D17" s="178">
        <v>178</v>
      </c>
      <c r="E17" s="179">
        <f t="shared" si="0"/>
        <v>169.1</v>
      </c>
      <c r="F17" s="179">
        <f t="shared" si="2"/>
        <v>165.54000000000002</v>
      </c>
      <c r="G17" s="179">
        <f t="shared" si="1"/>
        <v>160.20000000000002</v>
      </c>
      <c r="H17" s="179">
        <f t="shared" si="3"/>
        <v>154.85999999999999</v>
      </c>
      <c r="I17" s="333">
        <f t="shared" si="4"/>
        <v>142.4</v>
      </c>
      <c r="J17" s="97">
        <v>80</v>
      </c>
      <c r="K17" s="106">
        <v>10.5</v>
      </c>
    </row>
    <row r="18" spans="2:11" ht="18" customHeight="1" x14ac:dyDescent="0.2">
      <c r="B18" s="543"/>
      <c r="C18" s="228" t="s">
        <v>376</v>
      </c>
      <c r="D18" s="178">
        <v>209</v>
      </c>
      <c r="E18" s="179">
        <f t="shared" si="0"/>
        <v>198.54999999999998</v>
      </c>
      <c r="F18" s="179">
        <f t="shared" si="2"/>
        <v>194.37</v>
      </c>
      <c r="G18" s="179">
        <f t="shared" si="1"/>
        <v>188.1</v>
      </c>
      <c r="H18" s="179">
        <f t="shared" si="3"/>
        <v>181.83</v>
      </c>
      <c r="I18" s="333">
        <f t="shared" si="4"/>
        <v>167.20000000000002</v>
      </c>
      <c r="J18" s="97">
        <v>80</v>
      </c>
      <c r="K18" s="106">
        <v>10.32</v>
      </c>
    </row>
    <row r="19" spans="2:11" ht="18" customHeight="1" x14ac:dyDescent="0.2">
      <c r="B19" s="543"/>
      <c r="C19" s="228" t="s">
        <v>377</v>
      </c>
      <c r="D19" s="178">
        <v>235</v>
      </c>
      <c r="E19" s="179">
        <f t="shared" si="0"/>
        <v>223.25</v>
      </c>
      <c r="F19" s="179">
        <f t="shared" si="2"/>
        <v>218.55</v>
      </c>
      <c r="G19" s="179">
        <f t="shared" si="1"/>
        <v>211.5</v>
      </c>
      <c r="H19" s="179">
        <f t="shared" si="3"/>
        <v>204.45</v>
      </c>
      <c r="I19" s="333">
        <f t="shared" si="4"/>
        <v>188</v>
      </c>
      <c r="J19" s="97">
        <v>60</v>
      </c>
      <c r="K19" s="106">
        <v>8.0299999999999994</v>
      </c>
    </row>
    <row r="20" spans="2:11" ht="18" customHeight="1" thickBot="1" x14ac:dyDescent="0.25">
      <c r="B20" s="544"/>
      <c r="C20" s="229" t="s">
        <v>378</v>
      </c>
      <c r="D20" s="238">
        <v>277</v>
      </c>
      <c r="E20" s="182">
        <f t="shared" si="0"/>
        <v>263.14999999999998</v>
      </c>
      <c r="F20" s="182">
        <f>D20*0.93</f>
        <v>257.61</v>
      </c>
      <c r="G20" s="182">
        <f t="shared" si="1"/>
        <v>249.3</v>
      </c>
      <c r="H20" s="182">
        <f t="shared" si="3"/>
        <v>240.99</v>
      </c>
      <c r="I20" s="334">
        <f t="shared" si="4"/>
        <v>221.60000000000002</v>
      </c>
      <c r="J20" s="155">
        <v>40</v>
      </c>
      <c r="K20" s="328">
        <v>7.44</v>
      </c>
    </row>
    <row r="21" spans="2:11" ht="23.25" customHeight="1" x14ac:dyDescent="0.2">
      <c r="B21" s="542"/>
      <c r="C21" s="234" t="s">
        <v>477</v>
      </c>
      <c r="D21" s="235">
        <v>267</v>
      </c>
      <c r="E21" s="236">
        <f t="shared" si="0"/>
        <v>253.64999999999998</v>
      </c>
      <c r="F21" s="236">
        <f t="shared" si="2"/>
        <v>248.31</v>
      </c>
      <c r="G21" s="236">
        <f t="shared" si="1"/>
        <v>240.3</v>
      </c>
      <c r="H21" s="236">
        <f t="shared" si="3"/>
        <v>232.29</v>
      </c>
      <c r="I21" s="330">
        <f t="shared" si="4"/>
        <v>213.60000000000002</v>
      </c>
      <c r="J21" s="93">
        <v>30</v>
      </c>
      <c r="K21" s="94">
        <v>6.68</v>
      </c>
    </row>
    <row r="22" spans="2:11" ht="23.25" customHeight="1" x14ac:dyDescent="0.2">
      <c r="B22" s="543"/>
      <c r="C22" s="240" t="s">
        <v>478</v>
      </c>
      <c r="D22" s="185">
        <v>277</v>
      </c>
      <c r="E22" s="186">
        <f t="shared" si="0"/>
        <v>263.14999999999998</v>
      </c>
      <c r="F22" s="186">
        <f t="shared" si="2"/>
        <v>257.61</v>
      </c>
      <c r="G22" s="186">
        <f t="shared" si="1"/>
        <v>249.3</v>
      </c>
      <c r="H22" s="186">
        <f t="shared" si="3"/>
        <v>240.99</v>
      </c>
      <c r="I22" s="333">
        <f t="shared" si="4"/>
        <v>221.60000000000002</v>
      </c>
      <c r="J22" s="97">
        <v>30</v>
      </c>
      <c r="K22" s="98"/>
    </row>
    <row r="23" spans="2:11" ht="23.25" customHeight="1" x14ac:dyDescent="0.2">
      <c r="B23" s="543"/>
      <c r="C23" s="240" t="s">
        <v>479</v>
      </c>
      <c r="D23" s="185">
        <v>343</v>
      </c>
      <c r="E23" s="186">
        <f t="shared" si="0"/>
        <v>325.84999999999997</v>
      </c>
      <c r="F23" s="186">
        <f t="shared" si="2"/>
        <v>318.99</v>
      </c>
      <c r="G23" s="186">
        <f t="shared" si="1"/>
        <v>308.7</v>
      </c>
      <c r="H23" s="186">
        <f t="shared" si="3"/>
        <v>298.41000000000003</v>
      </c>
      <c r="I23" s="333">
        <f t="shared" si="4"/>
        <v>274.40000000000003</v>
      </c>
      <c r="J23" s="97">
        <v>30</v>
      </c>
      <c r="K23" s="98">
        <v>12.8</v>
      </c>
    </row>
    <row r="24" spans="2:11" ht="23.25" customHeight="1" thickBot="1" x14ac:dyDescent="0.25">
      <c r="B24" s="544"/>
      <c r="C24" s="241" t="s">
        <v>480</v>
      </c>
      <c r="D24" s="242">
        <v>380</v>
      </c>
      <c r="E24" s="188">
        <f t="shared" si="0"/>
        <v>361</v>
      </c>
      <c r="F24" s="188">
        <f t="shared" si="2"/>
        <v>353.40000000000003</v>
      </c>
      <c r="G24" s="188">
        <f t="shared" si="1"/>
        <v>342</v>
      </c>
      <c r="H24" s="188">
        <f t="shared" si="3"/>
        <v>330.6</v>
      </c>
      <c r="I24" s="331">
        <f t="shared" si="4"/>
        <v>304</v>
      </c>
      <c r="J24" s="153">
        <v>30</v>
      </c>
      <c r="K24" s="135"/>
    </row>
    <row r="25" spans="2:11" ht="93" customHeight="1" thickBot="1" x14ac:dyDescent="0.25">
      <c r="B25" s="227"/>
      <c r="C25" s="243" t="s">
        <v>476</v>
      </c>
      <c r="D25" s="244">
        <v>320</v>
      </c>
      <c r="E25" s="245">
        <f t="shared" si="0"/>
        <v>304</v>
      </c>
      <c r="F25" s="245">
        <f t="shared" si="2"/>
        <v>297.60000000000002</v>
      </c>
      <c r="G25" s="245">
        <f t="shared" si="1"/>
        <v>288</v>
      </c>
      <c r="H25" s="245">
        <f t="shared" si="3"/>
        <v>278.39999999999998</v>
      </c>
      <c r="I25" s="335">
        <f t="shared" si="4"/>
        <v>256</v>
      </c>
      <c r="J25" s="162">
        <v>50</v>
      </c>
      <c r="K25" s="217"/>
    </row>
    <row r="26" spans="2:11" ht="46.5" customHeight="1" x14ac:dyDescent="0.2">
      <c r="B26" s="542"/>
      <c r="C26" s="41" t="s">
        <v>379</v>
      </c>
      <c r="D26" s="246">
        <v>144</v>
      </c>
      <c r="E26" s="236">
        <f t="shared" si="0"/>
        <v>136.79999999999998</v>
      </c>
      <c r="F26" s="236">
        <f t="shared" si="2"/>
        <v>133.92000000000002</v>
      </c>
      <c r="G26" s="236">
        <f t="shared" si="1"/>
        <v>129.6</v>
      </c>
      <c r="H26" s="236">
        <f t="shared" si="3"/>
        <v>125.28</v>
      </c>
      <c r="I26" s="330">
        <f t="shared" si="4"/>
        <v>115.2</v>
      </c>
      <c r="J26" s="93">
        <v>60</v>
      </c>
      <c r="K26" s="130"/>
    </row>
    <row r="27" spans="2:11" ht="46.5" customHeight="1" thickBot="1" x14ac:dyDescent="0.25">
      <c r="B27" s="544"/>
      <c r="C27" s="53" t="s">
        <v>380</v>
      </c>
      <c r="D27" s="242">
        <v>168</v>
      </c>
      <c r="E27" s="188">
        <f t="shared" si="0"/>
        <v>159.6</v>
      </c>
      <c r="F27" s="188">
        <f t="shared" si="2"/>
        <v>156.24</v>
      </c>
      <c r="G27" s="188">
        <f t="shared" si="1"/>
        <v>151.20000000000002</v>
      </c>
      <c r="H27" s="188">
        <f t="shared" si="3"/>
        <v>146.16</v>
      </c>
      <c r="I27" s="331">
        <f t="shared" si="4"/>
        <v>134.4</v>
      </c>
      <c r="J27" s="153">
        <v>60</v>
      </c>
      <c r="K27" s="135">
        <v>9.74</v>
      </c>
    </row>
    <row r="28" spans="2:11" ht="46.5" customHeight="1" x14ac:dyDescent="0.2">
      <c r="B28" s="542"/>
      <c r="C28" s="79" t="s">
        <v>381</v>
      </c>
      <c r="D28" s="239">
        <v>162</v>
      </c>
      <c r="E28" s="184">
        <f t="shared" si="0"/>
        <v>153.9</v>
      </c>
      <c r="F28" s="184">
        <f t="shared" si="2"/>
        <v>150.66</v>
      </c>
      <c r="G28" s="184">
        <f t="shared" si="1"/>
        <v>145.80000000000001</v>
      </c>
      <c r="H28" s="184">
        <f t="shared" si="3"/>
        <v>140.94</v>
      </c>
      <c r="I28" s="332">
        <f t="shared" si="4"/>
        <v>129.6</v>
      </c>
      <c r="J28" s="154">
        <v>50</v>
      </c>
      <c r="K28" s="72">
        <v>6.2</v>
      </c>
    </row>
    <row r="29" spans="2:11" ht="46.5" customHeight="1" thickBot="1" x14ac:dyDescent="0.25">
      <c r="B29" s="544"/>
      <c r="C29" s="229" t="s">
        <v>382</v>
      </c>
      <c r="D29" s="181">
        <v>171</v>
      </c>
      <c r="E29" s="182">
        <f t="shared" si="0"/>
        <v>162.44999999999999</v>
      </c>
      <c r="F29" s="182">
        <f t="shared" si="2"/>
        <v>159.03</v>
      </c>
      <c r="G29" s="182">
        <f t="shared" si="1"/>
        <v>153.9</v>
      </c>
      <c r="H29" s="182">
        <f t="shared" si="3"/>
        <v>148.77000000000001</v>
      </c>
      <c r="I29" s="334">
        <f t="shared" si="4"/>
        <v>136.80000000000001</v>
      </c>
      <c r="J29" s="153">
        <v>50</v>
      </c>
      <c r="K29" s="111">
        <v>8.19</v>
      </c>
    </row>
    <row r="30" spans="2:11" ht="25.5" customHeight="1" thickBot="1" x14ac:dyDescent="0.25">
      <c r="B30" s="558" t="s">
        <v>69</v>
      </c>
      <c r="C30" s="559"/>
      <c r="D30" s="559"/>
      <c r="E30" s="559"/>
      <c r="F30" s="559"/>
      <c r="G30" s="559"/>
      <c r="H30" s="559"/>
      <c r="I30" s="559"/>
      <c r="J30" s="559"/>
      <c r="K30" s="560"/>
    </row>
    <row r="31" spans="2:11" ht="18" customHeight="1" x14ac:dyDescent="0.2">
      <c r="B31" s="542"/>
      <c r="C31" s="41" t="s">
        <v>383</v>
      </c>
      <c r="D31" s="550">
        <v>97</v>
      </c>
      <c r="E31" s="552">
        <f>D31*0.95</f>
        <v>92.149999999999991</v>
      </c>
      <c r="F31" s="552">
        <f>D31*0.93</f>
        <v>90.210000000000008</v>
      </c>
      <c r="G31" s="552">
        <f>D31*0.9</f>
        <v>87.3</v>
      </c>
      <c r="H31" s="552">
        <f>D31*0.87</f>
        <v>84.39</v>
      </c>
      <c r="I31" s="554">
        <f>D31*0.8</f>
        <v>77.600000000000009</v>
      </c>
      <c r="J31" s="556">
        <v>60</v>
      </c>
      <c r="K31" s="548">
        <v>5</v>
      </c>
    </row>
    <row r="32" spans="2:11" ht="18" customHeight="1" x14ac:dyDescent="0.2">
      <c r="B32" s="543"/>
      <c r="C32" s="47" t="s">
        <v>384</v>
      </c>
      <c r="D32" s="551"/>
      <c r="E32" s="553"/>
      <c r="F32" s="553"/>
      <c r="G32" s="553"/>
      <c r="H32" s="553"/>
      <c r="I32" s="555"/>
      <c r="J32" s="557"/>
      <c r="K32" s="549"/>
    </row>
    <row r="33" spans="2:11" ht="18" customHeight="1" x14ac:dyDescent="0.2">
      <c r="B33" s="543"/>
      <c r="C33" s="47" t="s">
        <v>385</v>
      </c>
      <c r="D33" s="551"/>
      <c r="E33" s="553"/>
      <c r="F33" s="553"/>
      <c r="G33" s="553"/>
      <c r="H33" s="553"/>
      <c r="I33" s="555"/>
      <c r="J33" s="557"/>
      <c r="K33" s="549"/>
    </row>
    <row r="34" spans="2:11" ht="18" customHeight="1" x14ac:dyDescent="0.2">
      <c r="B34" s="543"/>
      <c r="C34" s="47" t="s">
        <v>386</v>
      </c>
      <c r="D34" s="551"/>
      <c r="E34" s="553"/>
      <c r="F34" s="553"/>
      <c r="G34" s="553"/>
      <c r="H34" s="553"/>
      <c r="I34" s="555"/>
      <c r="J34" s="557"/>
      <c r="K34" s="549"/>
    </row>
    <row r="35" spans="2:11" ht="18" customHeight="1" x14ac:dyDescent="0.2">
      <c r="B35" s="543"/>
      <c r="C35" s="47" t="s">
        <v>387</v>
      </c>
      <c r="D35" s="185">
        <v>97</v>
      </c>
      <c r="E35" s="186">
        <f t="shared" ref="E35:E42" si="5">D35*0.95</f>
        <v>92.149999999999991</v>
      </c>
      <c r="F35" s="186">
        <f t="shared" ref="F35:F40" si="6">D35*0.93</f>
        <v>90.210000000000008</v>
      </c>
      <c r="G35" s="186">
        <f t="shared" ref="G35:G40" si="7">D35*0.9</f>
        <v>87.3</v>
      </c>
      <c r="H35" s="186">
        <f t="shared" ref="H35:H40" si="8">D35*0.87</f>
        <v>84.39</v>
      </c>
      <c r="I35" s="333">
        <f t="shared" ref="I35:I40" si="9">D35*0.8</f>
        <v>77.600000000000009</v>
      </c>
      <c r="J35" s="97">
        <v>60</v>
      </c>
      <c r="K35" s="106">
        <v>5</v>
      </c>
    </row>
    <row r="36" spans="2:11" ht="18" customHeight="1" thickBot="1" x14ac:dyDescent="0.25">
      <c r="B36" s="544"/>
      <c r="C36" s="53" t="s">
        <v>388</v>
      </c>
      <c r="D36" s="187">
        <v>72</v>
      </c>
      <c r="E36" s="188">
        <f t="shared" si="5"/>
        <v>68.399999999999991</v>
      </c>
      <c r="F36" s="188">
        <f t="shared" si="6"/>
        <v>66.960000000000008</v>
      </c>
      <c r="G36" s="188">
        <f t="shared" si="7"/>
        <v>64.8</v>
      </c>
      <c r="H36" s="188">
        <f t="shared" si="8"/>
        <v>62.64</v>
      </c>
      <c r="I36" s="331">
        <f t="shared" si="9"/>
        <v>57.6</v>
      </c>
      <c r="J36" s="153">
        <v>60</v>
      </c>
      <c r="K36" s="101">
        <v>5</v>
      </c>
    </row>
    <row r="37" spans="2:11" ht="93" customHeight="1" thickBot="1" x14ac:dyDescent="0.25">
      <c r="B37" s="230"/>
      <c r="C37" s="118" t="s">
        <v>389</v>
      </c>
      <c r="D37" s="247">
        <v>64</v>
      </c>
      <c r="E37" s="245">
        <f t="shared" si="5"/>
        <v>60.8</v>
      </c>
      <c r="F37" s="245">
        <f t="shared" si="6"/>
        <v>59.52</v>
      </c>
      <c r="G37" s="245">
        <f t="shared" si="7"/>
        <v>57.6</v>
      </c>
      <c r="H37" s="245">
        <f t="shared" si="8"/>
        <v>55.68</v>
      </c>
      <c r="I37" s="335">
        <f t="shared" si="9"/>
        <v>51.2</v>
      </c>
      <c r="J37" s="162">
        <v>100</v>
      </c>
      <c r="K37" s="163">
        <v>6.22</v>
      </c>
    </row>
    <row r="38" spans="2:11" ht="30.75" customHeight="1" x14ac:dyDescent="0.2">
      <c r="B38" s="545"/>
      <c r="C38" s="41" t="s">
        <v>481</v>
      </c>
      <c r="D38" s="235">
        <v>204</v>
      </c>
      <c r="E38" s="236">
        <f t="shared" si="5"/>
        <v>193.79999999999998</v>
      </c>
      <c r="F38" s="236">
        <f t="shared" si="6"/>
        <v>189.72</v>
      </c>
      <c r="G38" s="236">
        <f t="shared" si="7"/>
        <v>183.6</v>
      </c>
      <c r="H38" s="236">
        <f t="shared" si="8"/>
        <v>177.48</v>
      </c>
      <c r="I38" s="330">
        <f t="shared" si="9"/>
        <v>163.20000000000002</v>
      </c>
      <c r="J38" s="93">
        <v>100</v>
      </c>
      <c r="K38" s="104"/>
    </row>
    <row r="39" spans="2:11" ht="30.75" customHeight="1" x14ac:dyDescent="0.2">
      <c r="B39" s="546"/>
      <c r="C39" s="47" t="s">
        <v>482</v>
      </c>
      <c r="D39" s="185">
        <v>233</v>
      </c>
      <c r="E39" s="186">
        <f t="shared" si="5"/>
        <v>221.35</v>
      </c>
      <c r="F39" s="186">
        <f t="shared" si="6"/>
        <v>216.69</v>
      </c>
      <c r="G39" s="186">
        <f t="shared" si="7"/>
        <v>209.70000000000002</v>
      </c>
      <c r="H39" s="186">
        <f t="shared" si="8"/>
        <v>202.71</v>
      </c>
      <c r="I39" s="333">
        <f t="shared" si="9"/>
        <v>186.4</v>
      </c>
      <c r="J39" s="97">
        <v>80</v>
      </c>
      <c r="K39" s="106"/>
    </row>
    <row r="40" spans="2:11" ht="30.75" customHeight="1" thickBot="1" x14ac:dyDescent="0.25">
      <c r="B40" s="547"/>
      <c r="C40" s="53" t="s">
        <v>483</v>
      </c>
      <c r="D40" s="187">
        <v>253</v>
      </c>
      <c r="E40" s="188">
        <f t="shared" si="5"/>
        <v>240.35</v>
      </c>
      <c r="F40" s="188">
        <f t="shared" si="6"/>
        <v>235.29000000000002</v>
      </c>
      <c r="G40" s="188">
        <f t="shared" si="7"/>
        <v>227.70000000000002</v>
      </c>
      <c r="H40" s="188">
        <f t="shared" si="8"/>
        <v>220.10999999999999</v>
      </c>
      <c r="I40" s="331">
        <f t="shared" si="9"/>
        <v>202.4</v>
      </c>
      <c r="J40" s="153">
        <v>60</v>
      </c>
      <c r="K40" s="101"/>
    </row>
    <row r="41" spans="2:11" ht="93" customHeight="1" thickBot="1" x14ac:dyDescent="0.25">
      <c r="B41" s="230"/>
      <c r="C41" s="118" t="s">
        <v>484</v>
      </c>
      <c r="D41" s="247">
        <v>394</v>
      </c>
      <c r="E41" s="245">
        <f t="shared" si="5"/>
        <v>374.29999999999995</v>
      </c>
      <c r="F41" s="245">
        <f>D41*0.93</f>
        <v>366.42</v>
      </c>
      <c r="G41" s="245">
        <f>D41*0.9</f>
        <v>354.6</v>
      </c>
      <c r="H41" s="245">
        <f>D41*0.87</f>
        <v>342.78</v>
      </c>
      <c r="I41" s="335">
        <f>D41*0.8</f>
        <v>315.20000000000005</v>
      </c>
      <c r="J41" s="162">
        <v>30</v>
      </c>
      <c r="K41" s="163"/>
    </row>
    <row r="42" spans="2:11" ht="93" customHeight="1" thickBot="1" x14ac:dyDescent="0.25">
      <c r="B42" s="230"/>
      <c r="C42" s="121" t="s">
        <v>485</v>
      </c>
      <c r="D42" s="232">
        <v>368</v>
      </c>
      <c r="E42" s="233">
        <f t="shared" si="5"/>
        <v>349.59999999999997</v>
      </c>
      <c r="F42" s="233">
        <f>D42*0.93</f>
        <v>342.24</v>
      </c>
      <c r="G42" s="233">
        <f>D42*0.9</f>
        <v>331.2</v>
      </c>
      <c r="H42" s="233">
        <f>D42*0.87</f>
        <v>320.16000000000003</v>
      </c>
      <c r="I42" s="329">
        <f>D42*0.8</f>
        <v>294.40000000000003</v>
      </c>
      <c r="J42" s="157">
        <v>30</v>
      </c>
      <c r="K42" s="148"/>
    </row>
  </sheetData>
  <sheetProtection selectLockedCells="1" selectUnlockedCells="1"/>
  <mergeCells count="32">
    <mergeCell ref="D5:H5"/>
    <mergeCell ref="I5:K5"/>
    <mergeCell ref="K31:K34"/>
    <mergeCell ref="D31:D34"/>
    <mergeCell ref="E31:E34"/>
    <mergeCell ref="F31:F34"/>
    <mergeCell ref="G31:G34"/>
    <mergeCell ref="H31:H34"/>
    <mergeCell ref="I31:I34"/>
    <mergeCell ref="J31:J34"/>
    <mergeCell ref="D6:H6"/>
    <mergeCell ref="I6:K6"/>
    <mergeCell ref="B12:K12"/>
    <mergeCell ref="B28:B29"/>
    <mergeCell ref="B30:K30"/>
    <mergeCell ref="B2:C6"/>
    <mergeCell ref="D2:K2"/>
    <mergeCell ref="D3:K3"/>
    <mergeCell ref="D4:K4"/>
    <mergeCell ref="B31:B36"/>
    <mergeCell ref="B38:B40"/>
    <mergeCell ref="B14:B15"/>
    <mergeCell ref="B16:B20"/>
    <mergeCell ref="B21:B24"/>
    <mergeCell ref="B26:B27"/>
    <mergeCell ref="B7:C7"/>
    <mergeCell ref="D7:K7"/>
    <mergeCell ref="B9:K9"/>
    <mergeCell ref="B10:B11"/>
    <mergeCell ref="C10:C11"/>
    <mergeCell ref="J10:J11"/>
    <mergeCell ref="K10:K11"/>
  </mergeCells>
  <hyperlinks>
    <hyperlink ref="I6" r:id="rId1"/>
  </hyperlinks>
  <printOptions horizontalCentered="1"/>
  <pageMargins left="0.39370078740157483" right="0.39370078740157483" top="0.39370078740157483" bottom="0.78740157480314965" header="0.51181102362204722" footer="0.51181102362204722"/>
  <pageSetup paperSize="9" scale="79" firstPageNumber="0" fitToHeight="2" orientation="portrait" horizontalDpi="300" verticalDpi="300" r:id="rId2"/>
  <headerFooter alignWithMargins="0">
    <oddFooter>&amp;R&amp;D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36"/>
  <sheetViews>
    <sheetView zoomScaleNormal="100" workbookViewId="0"/>
  </sheetViews>
  <sheetFormatPr defaultRowHeight="12.75" x14ac:dyDescent="0.2"/>
  <cols>
    <col min="1" max="1" width="0.42578125" style="1" customWidth="1"/>
    <col min="2" max="2" width="23.7109375" style="2" customWidth="1"/>
    <col min="3" max="3" width="31" style="2" customWidth="1"/>
    <col min="4" max="8" width="9.140625" style="2" customWidth="1"/>
    <col min="9" max="9" width="9.140625" style="3" customWidth="1"/>
    <col min="10" max="10" width="6.42578125" style="3" customWidth="1"/>
    <col min="11" max="11" width="6.42578125" style="1" customWidth="1"/>
    <col min="12" max="12" width="0.28515625" style="1" customWidth="1"/>
    <col min="13" max="13" width="0" style="1" hidden="1" customWidth="1"/>
    <col min="14" max="18" width="12" style="1" customWidth="1"/>
    <col min="19" max="247" width="9.140625" style="1" customWidth="1"/>
    <col min="248" max="255" width="9.140625" style="1"/>
  </cols>
  <sheetData>
    <row r="1" spans="2:247" s="12" customFormat="1" ht="2.25" customHeight="1" thickBot="1" x14ac:dyDescent="0.25">
      <c r="B1" s="26"/>
      <c r="C1" s="26"/>
      <c r="D1" s="30"/>
      <c r="E1" s="29"/>
      <c r="F1" s="29"/>
      <c r="G1" s="29"/>
      <c r="H1" s="29"/>
      <c r="I1" s="29"/>
      <c r="J1" s="19"/>
      <c r="K1" s="19"/>
      <c r="L1" s="19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U1" s="11"/>
      <c r="HV1" s="11"/>
      <c r="HW1" s="11"/>
      <c r="HX1" s="11"/>
      <c r="HY1" s="11"/>
      <c r="HZ1" s="11"/>
      <c r="IA1" s="11"/>
      <c r="IB1" s="11"/>
      <c r="IC1" s="11"/>
      <c r="ID1" s="11"/>
      <c r="IE1" s="11"/>
      <c r="IF1" s="11"/>
      <c r="IG1" s="11"/>
      <c r="IH1" s="11"/>
      <c r="II1" s="11"/>
      <c r="IJ1" s="11"/>
      <c r="IK1" s="11"/>
      <c r="IL1" s="11"/>
      <c r="IM1" s="11"/>
    </row>
    <row r="2" spans="2:247" s="60" customFormat="1" ht="18" customHeight="1" x14ac:dyDescent="0.2">
      <c r="B2" s="521"/>
      <c r="C2" s="522"/>
      <c r="D2" s="535" t="s">
        <v>187</v>
      </c>
      <c r="E2" s="535"/>
      <c r="F2" s="535"/>
      <c r="G2" s="535"/>
      <c r="H2" s="535"/>
      <c r="I2" s="535"/>
      <c r="J2" s="535"/>
      <c r="K2" s="536"/>
      <c r="L2" s="20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</row>
    <row r="3" spans="2:247" s="60" customFormat="1" x14ac:dyDescent="0.2">
      <c r="B3" s="523"/>
      <c r="C3" s="524"/>
      <c r="D3" s="527" t="s">
        <v>188</v>
      </c>
      <c r="E3" s="527"/>
      <c r="F3" s="527"/>
      <c r="G3" s="527"/>
      <c r="H3" s="527"/>
      <c r="I3" s="527"/>
      <c r="J3" s="527"/>
      <c r="K3" s="528"/>
      <c r="L3" s="2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</row>
    <row r="4" spans="2:247" s="60" customFormat="1" x14ac:dyDescent="0.2">
      <c r="B4" s="523"/>
      <c r="C4" s="524"/>
      <c r="D4" s="537" t="s">
        <v>186</v>
      </c>
      <c r="E4" s="537"/>
      <c r="F4" s="537"/>
      <c r="G4" s="537"/>
      <c r="H4" s="537"/>
      <c r="I4" s="537"/>
      <c r="J4" s="537"/>
      <c r="K4" s="538"/>
      <c r="L4" s="2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</row>
    <row r="5" spans="2:247" s="60" customFormat="1" x14ac:dyDescent="0.2">
      <c r="B5" s="523"/>
      <c r="C5" s="524"/>
      <c r="D5" s="533" t="s">
        <v>176</v>
      </c>
      <c r="E5" s="533"/>
      <c r="F5" s="533"/>
      <c r="G5" s="533"/>
      <c r="H5" s="533"/>
      <c r="I5" s="529" t="s">
        <v>173</v>
      </c>
      <c r="J5" s="529"/>
      <c r="K5" s="530"/>
      <c r="L5" s="23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</row>
    <row r="6" spans="2:247" s="60" customFormat="1" x14ac:dyDescent="0.2">
      <c r="B6" s="523"/>
      <c r="C6" s="524"/>
      <c r="D6" s="534" t="s">
        <v>178</v>
      </c>
      <c r="E6" s="534"/>
      <c r="F6" s="534"/>
      <c r="G6" s="534"/>
      <c r="H6" s="534"/>
      <c r="I6" s="529" t="s">
        <v>177</v>
      </c>
      <c r="J6" s="531"/>
      <c r="K6" s="532"/>
      <c r="L6" s="19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</row>
    <row r="7" spans="2:247" s="60" customFormat="1" x14ac:dyDescent="0.2">
      <c r="B7" s="525">
        <v>45689</v>
      </c>
      <c r="C7" s="526"/>
      <c r="D7" s="527" t="s">
        <v>189</v>
      </c>
      <c r="E7" s="527"/>
      <c r="F7" s="527"/>
      <c r="G7" s="527"/>
      <c r="H7" s="527"/>
      <c r="I7" s="527"/>
      <c r="J7" s="527"/>
      <c r="K7" s="528"/>
      <c r="L7" s="2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</row>
    <row r="8" spans="2:247" s="60" customFormat="1" ht="3.75" customHeight="1" thickBot="1" x14ac:dyDescent="0.25">
      <c r="B8" s="32"/>
      <c r="C8" s="34"/>
      <c r="D8" s="31"/>
      <c r="E8" s="17"/>
      <c r="F8" s="17"/>
      <c r="G8" s="17"/>
      <c r="H8" s="17"/>
      <c r="I8" s="17"/>
      <c r="J8" s="16"/>
      <c r="K8" s="18"/>
      <c r="L8" s="3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</row>
    <row r="9" spans="2:247" s="15" customFormat="1" ht="41.25" customHeight="1" thickBot="1" x14ac:dyDescent="0.25">
      <c r="B9" s="452" t="s">
        <v>0</v>
      </c>
      <c r="C9" s="453"/>
      <c r="D9" s="453"/>
      <c r="E9" s="453"/>
      <c r="F9" s="453"/>
      <c r="G9" s="453"/>
      <c r="H9" s="453"/>
      <c r="I9" s="453"/>
      <c r="J9" s="453"/>
      <c r="K9" s="454"/>
      <c r="L9" s="2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2:247" s="15" customFormat="1" ht="22.5" customHeight="1" x14ac:dyDescent="0.2">
      <c r="B10" s="469" t="s">
        <v>1</v>
      </c>
      <c r="C10" s="458" t="s">
        <v>2</v>
      </c>
      <c r="D10" s="62" t="s">
        <v>14</v>
      </c>
      <c r="E10" s="63" t="s">
        <v>15</v>
      </c>
      <c r="F10" s="63" t="s">
        <v>16</v>
      </c>
      <c r="G10" s="63" t="s">
        <v>17</v>
      </c>
      <c r="H10" s="63" t="s">
        <v>18</v>
      </c>
      <c r="I10" s="64" t="s">
        <v>31</v>
      </c>
      <c r="J10" s="471" t="s">
        <v>174</v>
      </c>
      <c r="K10" s="463" t="s">
        <v>175</v>
      </c>
      <c r="L10" s="25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2:247" s="15" customFormat="1" ht="43.5" customHeight="1" thickBot="1" x14ac:dyDescent="0.25">
      <c r="B11" s="580"/>
      <c r="C11" s="579"/>
      <c r="D11" s="371" t="s">
        <v>19</v>
      </c>
      <c r="E11" s="372" t="s">
        <v>65</v>
      </c>
      <c r="F11" s="372" t="s">
        <v>66</v>
      </c>
      <c r="G11" s="372" t="s">
        <v>67</v>
      </c>
      <c r="H11" s="372" t="s">
        <v>408</v>
      </c>
      <c r="I11" s="373" t="s">
        <v>409</v>
      </c>
      <c r="J11" s="563"/>
      <c r="K11" s="578"/>
      <c r="L11" s="25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2:247" ht="25.5" customHeight="1" thickBot="1" x14ac:dyDescent="0.25">
      <c r="B12" s="571" t="s">
        <v>70</v>
      </c>
      <c r="C12" s="572"/>
      <c r="D12" s="572"/>
      <c r="E12" s="572"/>
      <c r="F12" s="572"/>
      <c r="G12" s="572"/>
      <c r="H12" s="572"/>
      <c r="I12" s="572"/>
      <c r="J12" s="572"/>
      <c r="K12" s="573"/>
    </row>
    <row r="13" spans="2:247" ht="15.75" customHeight="1" x14ac:dyDescent="0.2">
      <c r="B13" s="565"/>
      <c r="C13" s="251" t="s">
        <v>71</v>
      </c>
      <c r="D13" s="379">
        <v>42</v>
      </c>
      <c r="E13" s="381">
        <f>D13*0.95</f>
        <v>39.9</v>
      </c>
      <c r="F13" s="381">
        <f>D13*0.93</f>
        <v>39.06</v>
      </c>
      <c r="G13" s="381">
        <f>D13*0.9</f>
        <v>37.800000000000004</v>
      </c>
      <c r="H13" s="381">
        <f>D13*0.87</f>
        <v>36.54</v>
      </c>
      <c r="I13" s="383">
        <f>D13*0.8</f>
        <v>33.6</v>
      </c>
      <c r="J13" s="385" t="s">
        <v>72</v>
      </c>
      <c r="K13" s="377">
        <v>10.5</v>
      </c>
    </row>
    <row r="14" spans="2:247" ht="15.75" customHeight="1" x14ac:dyDescent="0.2">
      <c r="B14" s="566"/>
      <c r="C14" s="252" t="s">
        <v>73</v>
      </c>
      <c r="D14" s="380">
        <v>46</v>
      </c>
      <c r="E14" s="382">
        <f>D14*0.95</f>
        <v>43.699999999999996</v>
      </c>
      <c r="F14" s="382">
        <f>D14*0.93</f>
        <v>42.78</v>
      </c>
      <c r="G14" s="382">
        <f>D14*0.9</f>
        <v>41.4</v>
      </c>
      <c r="H14" s="382">
        <f>D14*0.87</f>
        <v>40.020000000000003</v>
      </c>
      <c r="I14" s="384">
        <f>D14*0.8</f>
        <v>36.800000000000004</v>
      </c>
      <c r="J14" s="386" t="s">
        <v>72</v>
      </c>
      <c r="K14" s="378">
        <v>10.5</v>
      </c>
    </row>
    <row r="15" spans="2:247" ht="15.75" customHeight="1" x14ac:dyDescent="0.2">
      <c r="B15" s="566"/>
      <c r="C15" s="252" t="s">
        <v>74</v>
      </c>
      <c r="D15" s="551">
        <v>49</v>
      </c>
      <c r="E15" s="553">
        <f>D15*0.95</f>
        <v>46.55</v>
      </c>
      <c r="F15" s="553">
        <f>D15*0.93</f>
        <v>45.57</v>
      </c>
      <c r="G15" s="553">
        <f>D15*0.9</f>
        <v>44.1</v>
      </c>
      <c r="H15" s="553">
        <f>D15*0.87</f>
        <v>42.63</v>
      </c>
      <c r="I15" s="555">
        <f>D15*0.8</f>
        <v>39.200000000000003</v>
      </c>
      <c r="J15" s="557" t="s">
        <v>72</v>
      </c>
      <c r="K15" s="549">
        <v>10.5</v>
      </c>
    </row>
    <row r="16" spans="2:247" ht="15.75" customHeight="1" x14ac:dyDescent="0.2">
      <c r="B16" s="566"/>
      <c r="C16" s="252" t="s">
        <v>75</v>
      </c>
      <c r="D16" s="551"/>
      <c r="E16" s="553"/>
      <c r="F16" s="553"/>
      <c r="G16" s="553"/>
      <c r="H16" s="553"/>
      <c r="I16" s="555"/>
      <c r="J16" s="557"/>
      <c r="K16" s="549"/>
    </row>
    <row r="17" spans="2:11" ht="15.75" customHeight="1" x14ac:dyDescent="0.2">
      <c r="B17" s="566"/>
      <c r="C17" s="252" t="s">
        <v>76</v>
      </c>
      <c r="D17" s="551"/>
      <c r="E17" s="553"/>
      <c r="F17" s="553"/>
      <c r="G17" s="553"/>
      <c r="H17" s="553"/>
      <c r="I17" s="555"/>
      <c r="J17" s="557"/>
      <c r="K17" s="549"/>
    </row>
    <row r="18" spans="2:11" ht="15.75" customHeight="1" thickBot="1" x14ac:dyDescent="0.25">
      <c r="B18" s="567"/>
      <c r="C18" s="253" t="s">
        <v>77</v>
      </c>
      <c r="D18" s="576"/>
      <c r="E18" s="570"/>
      <c r="F18" s="570"/>
      <c r="G18" s="570"/>
      <c r="H18" s="570"/>
      <c r="I18" s="569"/>
      <c r="J18" s="561"/>
      <c r="K18" s="575"/>
    </row>
    <row r="19" spans="2:11" ht="15.75" customHeight="1" x14ac:dyDescent="0.2">
      <c r="B19" s="565"/>
      <c r="C19" s="250" t="s">
        <v>78</v>
      </c>
      <c r="D19" s="183">
        <v>79</v>
      </c>
      <c r="E19" s="184">
        <f>D19*0.95</f>
        <v>75.05</v>
      </c>
      <c r="F19" s="184">
        <f>D19*0.93</f>
        <v>73.47</v>
      </c>
      <c r="G19" s="184">
        <f>D19*0.9</f>
        <v>71.100000000000009</v>
      </c>
      <c r="H19" s="184">
        <f>D19*0.87</f>
        <v>68.73</v>
      </c>
      <c r="I19" s="332">
        <f>D19*0.8</f>
        <v>63.2</v>
      </c>
      <c r="J19" s="154" t="s">
        <v>79</v>
      </c>
      <c r="K19" s="327">
        <v>7.45</v>
      </c>
    </row>
    <row r="20" spans="2:11" ht="15.75" customHeight="1" x14ac:dyDescent="0.2">
      <c r="B20" s="566"/>
      <c r="C20" s="248" t="s">
        <v>80</v>
      </c>
      <c r="D20" s="380">
        <v>85</v>
      </c>
      <c r="E20" s="382">
        <f>D20*0.95</f>
        <v>80.75</v>
      </c>
      <c r="F20" s="382">
        <f>D20*0.93</f>
        <v>79.05</v>
      </c>
      <c r="G20" s="382">
        <f>D20*0.9</f>
        <v>76.5</v>
      </c>
      <c r="H20" s="382">
        <f>D20*0.87</f>
        <v>73.95</v>
      </c>
      <c r="I20" s="384">
        <f>D20*0.8</f>
        <v>68</v>
      </c>
      <c r="J20" s="386" t="s">
        <v>79</v>
      </c>
      <c r="K20" s="378">
        <v>7.45</v>
      </c>
    </row>
    <row r="21" spans="2:11" ht="15.75" customHeight="1" x14ac:dyDescent="0.2">
      <c r="B21" s="566"/>
      <c r="C21" s="248" t="s">
        <v>81</v>
      </c>
      <c r="D21" s="551">
        <v>95</v>
      </c>
      <c r="E21" s="553">
        <f>D21*0.95</f>
        <v>90.25</v>
      </c>
      <c r="F21" s="553">
        <f>D21*0.93</f>
        <v>88.350000000000009</v>
      </c>
      <c r="G21" s="553">
        <f>D21*0.9</f>
        <v>85.5</v>
      </c>
      <c r="H21" s="553">
        <f>D21*0.87</f>
        <v>82.65</v>
      </c>
      <c r="I21" s="555">
        <f>D21*0.8</f>
        <v>76</v>
      </c>
      <c r="J21" s="557" t="s">
        <v>79</v>
      </c>
      <c r="K21" s="549">
        <v>7.45</v>
      </c>
    </row>
    <row r="22" spans="2:11" ht="15.75" customHeight="1" x14ac:dyDescent="0.2">
      <c r="B22" s="566"/>
      <c r="C22" s="248" t="s">
        <v>82</v>
      </c>
      <c r="D22" s="551"/>
      <c r="E22" s="553"/>
      <c r="F22" s="553"/>
      <c r="G22" s="553"/>
      <c r="H22" s="553"/>
      <c r="I22" s="555"/>
      <c r="J22" s="557"/>
      <c r="K22" s="549"/>
    </row>
    <row r="23" spans="2:11" ht="15.75" customHeight="1" x14ac:dyDescent="0.2">
      <c r="B23" s="566"/>
      <c r="C23" s="248" t="s">
        <v>83</v>
      </c>
      <c r="D23" s="551"/>
      <c r="E23" s="553"/>
      <c r="F23" s="553"/>
      <c r="G23" s="553"/>
      <c r="H23" s="553"/>
      <c r="I23" s="555"/>
      <c r="J23" s="557"/>
      <c r="K23" s="549"/>
    </row>
    <row r="24" spans="2:11" ht="15.75" customHeight="1" thickBot="1" x14ac:dyDescent="0.25">
      <c r="B24" s="567"/>
      <c r="C24" s="254" t="s">
        <v>84</v>
      </c>
      <c r="D24" s="562"/>
      <c r="E24" s="568"/>
      <c r="F24" s="568"/>
      <c r="G24" s="568"/>
      <c r="H24" s="568"/>
      <c r="I24" s="564"/>
      <c r="J24" s="577"/>
      <c r="K24" s="574"/>
    </row>
    <row r="25" spans="2:11" ht="15.75" customHeight="1" x14ac:dyDescent="0.2">
      <c r="B25" s="565"/>
      <c r="C25" s="255" t="s">
        <v>85</v>
      </c>
      <c r="D25" s="379">
        <v>98</v>
      </c>
      <c r="E25" s="381">
        <f>D25*0.95</f>
        <v>93.1</v>
      </c>
      <c r="F25" s="381">
        <f>D25*0.93</f>
        <v>91.14</v>
      </c>
      <c r="G25" s="381">
        <f>D25*0.9</f>
        <v>88.2</v>
      </c>
      <c r="H25" s="381">
        <f>D25*0.87</f>
        <v>85.26</v>
      </c>
      <c r="I25" s="383">
        <f>D25*0.8</f>
        <v>78.400000000000006</v>
      </c>
      <c r="J25" s="385" t="s">
        <v>79</v>
      </c>
      <c r="K25" s="377">
        <v>9.4499999999999993</v>
      </c>
    </row>
    <row r="26" spans="2:11" ht="15.75" customHeight="1" x14ac:dyDescent="0.2">
      <c r="B26" s="566"/>
      <c r="C26" s="256" t="s">
        <v>86</v>
      </c>
      <c r="D26" s="380">
        <v>100</v>
      </c>
      <c r="E26" s="382">
        <f>D26*0.95</f>
        <v>95</v>
      </c>
      <c r="F26" s="382">
        <f>D26*0.93</f>
        <v>93</v>
      </c>
      <c r="G26" s="382">
        <f>D26*0.9</f>
        <v>90</v>
      </c>
      <c r="H26" s="382">
        <f>D26*0.87</f>
        <v>87</v>
      </c>
      <c r="I26" s="384">
        <f>D26*0.8</f>
        <v>80</v>
      </c>
      <c r="J26" s="386" t="s">
        <v>79</v>
      </c>
      <c r="K26" s="378">
        <v>9.4499999999999993</v>
      </c>
    </row>
    <row r="27" spans="2:11" ht="15.75" customHeight="1" x14ac:dyDescent="0.2">
      <c r="B27" s="566"/>
      <c r="C27" s="256" t="s">
        <v>87</v>
      </c>
      <c r="D27" s="551">
        <v>115</v>
      </c>
      <c r="E27" s="553">
        <f>D27*0.95</f>
        <v>109.25</v>
      </c>
      <c r="F27" s="553">
        <f>D27*0.93</f>
        <v>106.95</v>
      </c>
      <c r="G27" s="553">
        <f>D27*0.9</f>
        <v>103.5</v>
      </c>
      <c r="H27" s="553">
        <f>D27*0.87</f>
        <v>100.05</v>
      </c>
      <c r="I27" s="555">
        <f>D27*0.8</f>
        <v>92</v>
      </c>
      <c r="J27" s="557" t="s">
        <v>79</v>
      </c>
      <c r="K27" s="549">
        <v>9.4499999999999993</v>
      </c>
    </row>
    <row r="28" spans="2:11" ht="15.75" customHeight="1" x14ac:dyDescent="0.2">
      <c r="B28" s="566"/>
      <c r="C28" s="256" t="s">
        <v>88</v>
      </c>
      <c r="D28" s="551"/>
      <c r="E28" s="553"/>
      <c r="F28" s="553"/>
      <c r="G28" s="553"/>
      <c r="H28" s="553"/>
      <c r="I28" s="555"/>
      <c r="J28" s="557"/>
      <c r="K28" s="549"/>
    </row>
    <row r="29" spans="2:11" ht="15.75" customHeight="1" x14ac:dyDescent="0.2">
      <c r="B29" s="566"/>
      <c r="C29" s="256" t="s">
        <v>89</v>
      </c>
      <c r="D29" s="551"/>
      <c r="E29" s="553"/>
      <c r="F29" s="553"/>
      <c r="G29" s="553"/>
      <c r="H29" s="553"/>
      <c r="I29" s="555"/>
      <c r="J29" s="557"/>
      <c r="K29" s="549"/>
    </row>
    <row r="30" spans="2:11" ht="15.75" customHeight="1" thickBot="1" x14ac:dyDescent="0.25">
      <c r="B30" s="567"/>
      <c r="C30" s="257" t="s">
        <v>90</v>
      </c>
      <c r="D30" s="576"/>
      <c r="E30" s="570"/>
      <c r="F30" s="570"/>
      <c r="G30" s="570"/>
      <c r="H30" s="570"/>
      <c r="I30" s="569"/>
      <c r="J30" s="561"/>
      <c r="K30" s="575"/>
    </row>
    <row r="31" spans="2:11" ht="15.75" customHeight="1" x14ac:dyDescent="0.2">
      <c r="B31" s="565"/>
      <c r="C31" s="250" t="s">
        <v>91</v>
      </c>
      <c r="D31" s="183">
        <v>136</v>
      </c>
      <c r="E31" s="184">
        <f>D31*0.95</f>
        <v>129.19999999999999</v>
      </c>
      <c r="F31" s="184">
        <f>D31*0.93</f>
        <v>126.48</v>
      </c>
      <c r="G31" s="184">
        <f>D31*0.9</f>
        <v>122.4</v>
      </c>
      <c r="H31" s="184">
        <f>D31*0.87</f>
        <v>118.32</v>
      </c>
      <c r="I31" s="332">
        <f>D31*0.8</f>
        <v>108.80000000000001</v>
      </c>
      <c r="J31" s="154" t="s">
        <v>79</v>
      </c>
      <c r="K31" s="327">
        <v>16.8</v>
      </c>
    </row>
    <row r="32" spans="2:11" ht="15.75" customHeight="1" x14ac:dyDescent="0.2">
      <c r="B32" s="566"/>
      <c r="C32" s="248" t="s">
        <v>92</v>
      </c>
      <c r="D32" s="380">
        <v>151</v>
      </c>
      <c r="E32" s="382">
        <f>D32*0.95</f>
        <v>143.44999999999999</v>
      </c>
      <c r="F32" s="382">
        <f>D32*0.93</f>
        <v>140.43</v>
      </c>
      <c r="G32" s="382">
        <f>D32*0.9</f>
        <v>135.9</v>
      </c>
      <c r="H32" s="382">
        <f>D32*0.87</f>
        <v>131.37</v>
      </c>
      <c r="I32" s="384">
        <f>D32*0.8</f>
        <v>120.80000000000001</v>
      </c>
      <c r="J32" s="386" t="s">
        <v>79</v>
      </c>
      <c r="K32" s="378">
        <v>16.8</v>
      </c>
    </row>
    <row r="33" spans="2:11" ht="15.75" customHeight="1" x14ac:dyDescent="0.2">
      <c r="B33" s="566"/>
      <c r="C33" s="248" t="s">
        <v>93</v>
      </c>
      <c r="D33" s="551">
        <v>163</v>
      </c>
      <c r="E33" s="553">
        <f>D33*0.95</f>
        <v>154.85</v>
      </c>
      <c r="F33" s="553">
        <f>D33*0.93</f>
        <v>151.59</v>
      </c>
      <c r="G33" s="553">
        <f>D33*0.9</f>
        <v>146.70000000000002</v>
      </c>
      <c r="H33" s="553">
        <f>D33*0.87</f>
        <v>141.81</v>
      </c>
      <c r="I33" s="555">
        <f>D33*0.8</f>
        <v>130.4</v>
      </c>
      <c r="J33" s="557" t="s">
        <v>79</v>
      </c>
      <c r="K33" s="549">
        <v>16.8</v>
      </c>
    </row>
    <row r="34" spans="2:11" ht="15.75" customHeight="1" x14ac:dyDescent="0.2">
      <c r="B34" s="566"/>
      <c r="C34" s="248" t="s">
        <v>94</v>
      </c>
      <c r="D34" s="551"/>
      <c r="E34" s="553"/>
      <c r="F34" s="553"/>
      <c r="G34" s="553"/>
      <c r="H34" s="553"/>
      <c r="I34" s="555"/>
      <c r="J34" s="557"/>
      <c r="K34" s="549"/>
    </row>
    <row r="35" spans="2:11" ht="15.75" customHeight="1" x14ac:dyDescent="0.2">
      <c r="B35" s="566"/>
      <c r="C35" s="248" t="s">
        <v>95</v>
      </c>
      <c r="D35" s="551"/>
      <c r="E35" s="553"/>
      <c r="F35" s="553"/>
      <c r="G35" s="553"/>
      <c r="H35" s="553"/>
      <c r="I35" s="555"/>
      <c r="J35" s="557"/>
      <c r="K35" s="549"/>
    </row>
    <row r="36" spans="2:11" ht="15.75" customHeight="1" thickBot="1" x14ac:dyDescent="0.25">
      <c r="B36" s="567"/>
      <c r="C36" s="249" t="s">
        <v>96</v>
      </c>
      <c r="D36" s="576"/>
      <c r="E36" s="570"/>
      <c r="F36" s="570"/>
      <c r="G36" s="570"/>
      <c r="H36" s="570"/>
      <c r="I36" s="569"/>
      <c r="J36" s="561"/>
      <c r="K36" s="575"/>
    </row>
  </sheetData>
  <mergeCells count="52">
    <mergeCell ref="B7:C7"/>
    <mergeCell ref="D7:K7"/>
    <mergeCell ref="B9:K9"/>
    <mergeCell ref="K10:K11"/>
    <mergeCell ref="K15:K18"/>
    <mergeCell ref="B13:B18"/>
    <mergeCell ref="C10:C11"/>
    <mergeCell ref="B10:B11"/>
    <mergeCell ref="D15:D18"/>
    <mergeCell ref="E15:E18"/>
    <mergeCell ref="F15:F18"/>
    <mergeCell ref="G15:G18"/>
    <mergeCell ref="B2:C6"/>
    <mergeCell ref="D2:K2"/>
    <mergeCell ref="D3:K3"/>
    <mergeCell ref="D4:K4"/>
    <mergeCell ref="D5:H5"/>
    <mergeCell ref="I5:K5"/>
    <mergeCell ref="D6:H6"/>
    <mergeCell ref="I6:K6"/>
    <mergeCell ref="E33:E36"/>
    <mergeCell ref="F33:F36"/>
    <mergeCell ref="G33:G36"/>
    <mergeCell ref="E21:E24"/>
    <mergeCell ref="F21:F24"/>
    <mergeCell ref="G21:G24"/>
    <mergeCell ref="B31:B36"/>
    <mergeCell ref="B12:K12"/>
    <mergeCell ref="K21:K24"/>
    <mergeCell ref="K27:K30"/>
    <mergeCell ref="D33:D36"/>
    <mergeCell ref="J21:J24"/>
    <mergeCell ref="D27:D30"/>
    <mergeCell ref="E27:E30"/>
    <mergeCell ref="F27:F30"/>
    <mergeCell ref="G27:G30"/>
    <mergeCell ref="H27:H30"/>
    <mergeCell ref="I27:I30"/>
    <mergeCell ref="H33:H36"/>
    <mergeCell ref="I33:I36"/>
    <mergeCell ref="J33:J36"/>
    <mergeCell ref="K33:K36"/>
    <mergeCell ref="J27:J30"/>
    <mergeCell ref="D21:D24"/>
    <mergeCell ref="J10:J11"/>
    <mergeCell ref="I21:I24"/>
    <mergeCell ref="B19:B24"/>
    <mergeCell ref="B25:B30"/>
    <mergeCell ref="H21:H24"/>
    <mergeCell ref="J15:J18"/>
    <mergeCell ref="I15:I18"/>
    <mergeCell ref="H15:H18"/>
  </mergeCells>
  <hyperlinks>
    <hyperlink ref="I6" r:id="rId1"/>
  </hyperlinks>
  <printOptions horizontalCentered="1"/>
  <pageMargins left="0.39370078740157483" right="0.39370078740157483" top="0.35433070866141736" bottom="0.35433070866141736" header="0.31496062992125984" footer="0.31496062992125984"/>
  <pageSetup paperSize="9" scale="88" orientation="portrait" r:id="rId2"/>
  <headerFooter>
    <oddFooter>&amp;R&amp;D</oddFooter>
  </headerFooter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O81"/>
  <sheetViews>
    <sheetView zoomScaleNormal="100" workbookViewId="0"/>
  </sheetViews>
  <sheetFormatPr defaultRowHeight="12.75" x14ac:dyDescent="0.2"/>
  <cols>
    <col min="1" max="1" width="0.42578125" style="1" customWidth="1"/>
    <col min="2" max="2" width="23.7109375" style="2" customWidth="1"/>
    <col min="3" max="3" width="31" style="2" customWidth="1"/>
    <col min="4" max="8" width="9.140625" style="2" customWidth="1"/>
    <col min="9" max="9" width="9.140625" style="3" customWidth="1"/>
    <col min="10" max="10" width="6.42578125" style="3" customWidth="1"/>
    <col min="11" max="11" width="6.42578125" style="1" customWidth="1"/>
    <col min="12" max="12" width="0.28515625" style="1" customWidth="1"/>
    <col min="13" max="13" width="0" style="1" hidden="1" customWidth="1"/>
    <col min="14" max="18" width="12" style="1" customWidth="1"/>
    <col min="19" max="247" width="9.140625" style="1" customWidth="1"/>
    <col min="248" max="249" width="9.140625" style="1"/>
  </cols>
  <sheetData>
    <row r="1" spans="2:247" s="12" customFormat="1" ht="2.25" customHeight="1" thickBot="1" x14ac:dyDescent="0.25">
      <c r="B1" s="26"/>
      <c r="C1" s="26"/>
      <c r="D1" s="30"/>
      <c r="E1" s="29"/>
      <c r="F1" s="29"/>
      <c r="G1" s="29"/>
      <c r="H1" s="29"/>
      <c r="I1" s="29"/>
      <c r="J1" s="19"/>
      <c r="K1" s="19"/>
      <c r="L1" s="19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U1" s="11"/>
      <c r="HV1" s="11"/>
      <c r="HW1" s="11"/>
      <c r="HX1" s="11"/>
      <c r="HY1" s="11"/>
      <c r="HZ1" s="11"/>
      <c r="IA1" s="11"/>
      <c r="IB1" s="11"/>
      <c r="IC1" s="11"/>
      <c r="ID1" s="11"/>
      <c r="IE1" s="11"/>
      <c r="IF1" s="11"/>
      <c r="IG1" s="11"/>
      <c r="IH1" s="11"/>
      <c r="II1" s="11"/>
      <c r="IJ1" s="11"/>
      <c r="IK1" s="11"/>
      <c r="IL1" s="11"/>
      <c r="IM1" s="11"/>
    </row>
    <row r="2" spans="2:247" s="60" customFormat="1" ht="18" customHeight="1" x14ac:dyDescent="0.2">
      <c r="B2" s="521"/>
      <c r="C2" s="522"/>
      <c r="D2" s="535" t="s">
        <v>187</v>
      </c>
      <c r="E2" s="535"/>
      <c r="F2" s="535"/>
      <c r="G2" s="535"/>
      <c r="H2" s="535"/>
      <c r="I2" s="535"/>
      <c r="J2" s="535"/>
      <c r="K2" s="536"/>
      <c r="L2" s="20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</row>
    <row r="3" spans="2:247" s="60" customFormat="1" x14ac:dyDescent="0.2">
      <c r="B3" s="523"/>
      <c r="C3" s="524"/>
      <c r="D3" s="527" t="s">
        <v>188</v>
      </c>
      <c r="E3" s="527"/>
      <c r="F3" s="527"/>
      <c r="G3" s="527"/>
      <c r="H3" s="527"/>
      <c r="I3" s="527"/>
      <c r="J3" s="527"/>
      <c r="K3" s="528"/>
      <c r="L3" s="2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</row>
    <row r="4" spans="2:247" s="60" customFormat="1" x14ac:dyDescent="0.2">
      <c r="B4" s="523"/>
      <c r="C4" s="524"/>
      <c r="D4" s="537" t="s">
        <v>186</v>
      </c>
      <c r="E4" s="537"/>
      <c r="F4" s="537"/>
      <c r="G4" s="537"/>
      <c r="H4" s="537"/>
      <c r="I4" s="537"/>
      <c r="J4" s="537"/>
      <c r="K4" s="538"/>
      <c r="L4" s="2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</row>
    <row r="5" spans="2:247" s="60" customFormat="1" x14ac:dyDescent="0.2">
      <c r="B5" s="523"/>
      <c r="C5" s="524"/>
      <c r="D5" s="533" t="s">
        <v>176</v>
      </c>
      <c r="E5" s="533"/>
      <c r="F5" s="533"/>
      <c r="G5" s="533"/>
      <c r="H5" s="533"/>
      <c r="I5" s="529" t="s">
        <v>173</v>
      </c>
      <c r="J5" s="529"/>
      <c r="K5" s="530"/>
      <c r="L5" s="23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</row>
    <row r="6" spans="2:247" s="60" customFormat="1" x14ac:dyDescent="0.2">
      <c r="B6" s="523"/>
      <c r="C6" s="524"/>
      <c r="D6" s="534" t="s">
        <v>178</v>
      </c>
      <c r="E6" s="534"/>
      <c r="F6" s="534"/>
      <c r="G6" s="534"/>
      <c r="H6" s="534"/>
      <c r="I6" s="529" t="s">
        <v>177</v>
      </c>
      <c r="J6" s="531"/>
      <c r="K6" s="532"/>
      <c r="L6" s="19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</row>
    <row r="7" spans="2:247" s="60" customFormat="1" x14ac:dyDescent="0.2">
      <c r="B7" s="525">
        <v>45689</v>
      </c>
      <c r="C7" s="526"/>
      <c r="D7" s="527" t="s">
        <v>189</v>
      </c>
      <c r="E7" s="527"/>
      <c r="F7" s="527"/>
      <c r="G7" s="527"/>
      <c r="H7" s="527"/>
      <c r="I7" s="527"/>
      <c r="J7" s="527"/>
      <c r="K7" s="528"/>
      <c r="L7" s="2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</row>
    <row r="8" spans="2:247" s="60" customFormat="1" ht="3.75" customHeight="1" thickBot="1" x14ac:dyDescent="0.25">
      <c r="B8" s="32"/>
      <c r="C8" s="34"/>
      <c r="D8" s="31"/>
      <c r="E8" s="17"/>
      <c r="F8" s="17"/>
      <c r="G8" s="17"/>
      <c r="H8" s="17"/>
      <c r="I8" s="17"/>
      <c r="J8" s="16"/>
      <c r="K8" s="18"/>
      <c r="L8" s="3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</row>
    <row r="9" spans="2:247" s="15" customFormat="1" ht="41.25" customHeight="1" thickBot="1" x14ac:dyDescent="0.25">
      <c r="B9" s="452" t="s">
        <v>0</v>
      </c>
      <c r="C9" s="453"/>
      <c r="D9" s="453"/>
      <c r="E9" s="453"/>
      <c r="F9" s="453"/>
      <c r="G9" s="453"/>
      <c r="H9" s="453"/>
      <c r="I9" s="453"/>
      <c r="J9" s="453"/>
      <c r="K9" s="454"/>
      <c r="L9" s="2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2:247" s="15" customFormat="1" ht="22.5" customHeight="1" x14ac:dyDescent="0.2">
      <c r="B10" s="469" t="s">
        <v>1</v>
      </c>
      <c r="C10" s="458" t="s">
        <v>2</v>
      </c>
      <c r="D10" s="62" t="s">
        <v>14</v>
      </c>
      <c r="E10" s="63" t="s">
        <v>15</v>
      </c>
      <c r="F10" s="63" t="s">
        <v>16</v>
      </c>
      <c r="G10" s="63" t="s">
        <v>17</v>
      </c>
      <c r="H10" s="63" t="s">
        <v>18</v>
      </c>
      <c r="I10" s="64" t="s">
        <v>31</v>
      </c>
      <c r="J10" s="471" t="s">
        <v>174</v>
      </c>
      <c r="K10" s="463" t="s">
        <v>175</v>
      </c>
      <c r="L10" s="25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2:247" s="15" customFormat="1" ht="43.5" customHeight="1" thickBot="1" x14ac:dyDescent="0.25">
      <c r="B11" s="470"/>
      <c r="C11" s="459"/>
      <c r="D11" s="65" t="s">
        <v>19</v>
      </c>
      <c r="E11" s="66" t="s">
        <v>65</v>
      </c>
      <c r="F11" s="66" t="s">
        <v>66</v>
      </c>
      <c r="G11" s="66" t="s">
        <v>67</v>
      </c>
      <c r="H11" s="66" t="s">
        <v>408</v>
      </c>
      <c r="I11" s="67" t="s">
        <v>409</v>
      </c>
      <c r="J11" s="472"/>
      <c r="K11" s="464"/>
      <c r="L11" s="25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2:247" ht="25.5" customHeight="1" thickBot="1" x14ac:dyDescent="0.25">
      <c r="B12" s="622" t="s">
        <v>97</v>
      </c>
      <c r="C12" s="623"/>
      <c r="D12" s="623"/>
      <c r="E12" s="623"/>
      <c r="F12" s="623"/>
      <c r="G12" s="623"/>
      <c r="H12" s="623"/>
      <c r="I12" s="623"/>
      <c r="J12" s="623"/>
      <c r="K12" s="624"/>
    </row>
    <row r="13" spans="2:247" ht="15.75" customHeight="1" x14ac:dyDescent="0.2">
      <c r="B13" s="625"/>
      <c r="C13" s="314" t="s">
        <v>98</v>
      </c>
      <c r="D13" s="270">
        <v>57</v>
      </c>
      <c r="E13" s="271">
        <f>D13*0.95</f>
        <v>54.15</v>
      </c>
      <c r="F13" s="271">
        <f>D13*0.93</f>
        <v>53.010000000000005</v>
      </c>
      <c r="G13" s="271">
        <f>D13*0.9</f>
        <v>51.300000000000004</v>
      </c>
      <c r="H13" s="271">
        <f>D13*0.87</f>
        <v>49.589999999999996</v>
      </c>
      <c r="I13" s="280">
        <f>D13*0.8</f>
        <v>45.6</v>
      </c>
      <c r="J13" s="337" t="s">
        <v>99</v>
      </c>
      <c r="K13" s="272">
        <v>4.8</v>
      </c>
    </row>
    <row r="14" spans="2:247" ht="15.75" customHeight="1" x14ac:dyDescent="0.2">
      <c r="B14" s="626"/>
      <c r="C14" s="315" t="s">
        <v>100</v>
      </c>
      <c r="D14" s="262">
        <v>76</v>
      </c>
      <c r="E14" s="263">
        <f>D14*0.95</f>
        <v>72.2</v>
      </c>
      <c r="F14" s="261">
        <f>D14*0.93</f>
        <v>70.680000000000007</v>
      </c>
      <c r="G14" s="263">
        <f>D14*0.9</f>
        <v>68.400000000000006</v>
      </c>
      <c r="H14" s="261">
        <f>D14*0.87</f>
        <v>66.12</v>
      </c>
      <c r="I14" s="336">
        <f>D14*0.8</f>
        <v>60.800000000000004</v>
      </c>
      <c r="J14" s="338">
        <v>100</v>
      </c>
      <c r="K14" s="273">
        <v>4.42</v>
      </c>
    </row>
    <row r="15" spans="2:247" ht="15.75" customHeight="1" x14ac:dyDescent="0.2">
      <c r="B15" s="626"/>
      <c r="C15" s="315" t="s">
        <v>101</v>
      </c>
      <c r="D15" s="581">
        <v>76</v>
      </c>
      <c r="E15" s="584">
        <f>D15*0.95</f>
        <v>72.2</v>
      </c>
      <c r="F15" s="584">
        <f>D15*0.93</f>
        <v>70.680000000000007</v>
      </c>
      <c r="G15" s="584">
        <f>D15*0.9</f>
        <v>68.400000000000006</v>
      </c>
      <c r="H15" s="584">
        <f>D15*0.87</f>
        <v>66.12</v>
      </c>
      <c r="I15" s="590">
        <f>D15*0.8</f>
        <v>60.800000000000004</v>
      </c>
      <c r="J15" s="593">
        <v>100</v>
      </c>
      <c r="K15" s="587">
        <v>4.42</v>
      </c>
    </row>
    <row r="16" spans="2:247" ht="15.75" customHeight="1" x14ac:dyDescent="0.2">
      <c r="B16" s="626"/>
      <c r="C16" s="315" t="s">
        <v>102</v>
      </c>
      <c r="D16" s="582"/>
      <c r="E16" s="585"/>
      <c r="F16" s="585"/>
      <c r="G16" s="585"/>
      <c r="H16" s="585"/>
      <c r="I16" s="591"/>
      <c r="J16" s="594"/>
      <c r="K16" s="588"/>
    </row>
    <row r="17" spans="2:11" ht="15.75" customHeight="1" x14ac:dyDescent="0.2">
      <c r="B17" s="626"/>
      <c r="C17" s="315" t="s">
        <v>103</v>
      </c>
      <c r="D17" s="582"/>
      <c r="E17" s="585"/>
      <c r="F17" s="585"/>
      <c r="G17" s="585"/>
      <c r="H17" s="585"/>
      <c r="I17" s="591"/>
      <c r="J17" s="594"/>
      <c r="K17" s="588"/>
    </row>
    <row r="18" spans="2:11" ht="15.75" customHeight="1" x14ac:dyDescent="0.2">
      <c r="B18" s="626"/>
      <c r="C18" s="315" t="s">
        <v>104</v>
      </c>
      <c r="D18" s="582"/>
      <c r="E18" s="585"/>
      <c r="F18" s="585"/>
      <c r="G18" s="585"/>
      <c r="H18" s="585"/>
      <c r="I18" s="591"/>
      <c r="J18" s="594"/>
      <c r="K18" s="588"/>
    </row>
    <row r="19" spans="2:11" ht="15.75" customHeight="1" thickBot="1" x14ac:dyDescent="0.25">
      <c r="B19" s="627"/>
      <c r="C19" s="316" t="s">
        <v>105</v>
      </c>
      <c r="D19" s="583"/>
      <c r="E19" s="586"/>
      <c r="F19" s="586"/>
      <c r="G19" s="586"/>
      <c r="H19" s="586"/>
      <c r="I19" s="592"/>
      <c r="J19" s="595"/>
      <c r="K19" s="589"/>
    </row>
    <row r="20" spans="2:11" ht="15.75" customHeight="1" x14ac:dyDescent="0.2">
      <c r="B20" s="625"/>
      <c r="C20" s="317" t="s">
        <v>106</v>
      </c>
      <c r="D20" s="264">
        <v>73</v>
      </c>
      <c r="E20" s="265">
        <f>D20*0.95</f>
        <v>69.349999999999994</v>
      </c>
      <c r="F20" s="261">
        <f>D20*0.93</f>
        <v>67.89</v>
      </c>
      <c r="G20" s="265">
        <f>D20*0.9</f>
        <v>65.7</v>
      </c>
      <c r="H20" s="265">
        <f>D20*0.87</f>
        <v>63.51</v>
      </c>
      <c r="I20" s="268">
        <f>D20*0.8</f>
        <v>58.400000000000006</v>
      </c>
      <c r="J20" s="339" t="s">
        <v>99</v>
      </c>
      <c r="K20" s="293">
        <v>6.5</v>
      </c>
    </row>
    <row r="21" spans="2:11" ht="15.75" customHeight="1" x14ac:dyDescent="0.2">
      <c r="B21" s="626"/>
      <c r="C21" s="318" t="s">
        <v>107</v>
      </c>
      <c r="D21" s="262">
        <v>107</v>
      </c>
      <c r="E21" s="263">
        <f>D21*0.95</f>
        <v>101.64999999999999</v>
      </c>
      <c r="F21" s="261">
        <f>D21*0.93</f>
        <v>99.51</v>
      </c>
      <c r="G21" s="263">
        <f>D21*0.9</f>
        <v>96.3</v>
      </c>
      <c r="H21" s="263">
        <f>D21*0.87</f>
        <v>93.09</v>
      </c>
      <c r="I21" s="268">
        <f>D21*0.8</f>
        <v>85.600000000000009</v>
      </c>
      <c r="J21" s="338">
        <v>100</v>
      </c>
      <c r="K21" s="273">
        <v>6.19</v>
      </c>
    </row>
    <row r="22" spans="2:11" ht="15.75" customHeight="1" x14ac:dyDescent="0.2">
      <c r="B22" s="626"/>
      <c r="C22" s="318" t="s">
        <v>108</v>
      </c>
      <c r="D22" s="581">
        <v>107</v>
      </c>
      <c r="E22" s="584">
        <f>D22*0.95</f>
        <v>101.64999999999999</v>
      </c>
      <c r="F22" s="584">
        <f>D22*0.93</f>
        <v>99.51</v>
      </c>
      <c r="G22" s="584">
        <f>D22*0.9</f>
        <v>96.3</v>
      </c>
      <c r="H22" s="584">
        <f>D22*0.87</f>
        <v>93.09</v>
      </c>
      <c r="I22" s="590">
        <f>D22*0.8</f>
        <v>85.600000000000009</v>
      </c>
      <c r="J22" s="593">
        <v>100</v>
      </c>
      <c r="K22" s="587">
        <v>6.19</v>
      </c>
    </row>
    <row r="23" spans="2:11" ht="15.75" customHeight="1" x14ac:dyDescent="0.2">
      <c r="B23" s="626"/>
      <c r="C23" s="318" t="s">
        <v>109</v>
      </c>
      <c r="D23" s="582"/>
      <c r="E23" s="585"/>
      <c r="F23" s="585"/>
      <c r="G23" s="585"/>
      <c r="H23" s="585"/>
      <c r="I23" s="591"/>
      <c r="J23" s="594"/>
      <c r="K23" s="588"/>
    </row>
    <row r="24" spans="2:11" ht="15.75" customHeight="1" x14ac:dyDescent="0.2">
      <c r="B24" s="626"/>
      <c r="C24" s="318" t="s">
        <v>110</v>
      </c>
      <c r="D24" s="582"/>
      <c r="E24" s="585"/>
      <c r="F24" s="585"/>
      <c r="G24" s="585"/>
      <c r="H24" s="585"/>
      <c r="I24" s="591"/>
      <c r="J24" s="594"/>
      <c r="K24" s="588"/>
    </row>
    <row r="25" spans="2:11" ht="15.75" customHeight="1" thickBot="1" x14ac:dyDescent="0.25">
      <c r="B25" s="627"/>
      <c r="C25" s="319" t="s">
        <v>111</v>
      </c>
      <c r="D25" s="583"/>
      <c r="E25" s="586"/>
      <c r="F25" s="586"/>
      <c r="G25" s="586"/>
      <c r="H25" s="586"/>
      <c r="I25" s="592"/>
      <c r="J25" s="595"/>
      <c r="K25" s="589"/>
    </row>
    <row r="26" spans="2:11" ht="15.75" customHeight="1" x14ac:dyDescent="0.2">
      <c r="B26" s="625"/>
      <c r="C26" s="317" t="s">
        <v>112</v>
      </c>
      <c r="D26" s="264">
        <v>127</v>
      </c>
      <c r="E26" s="265">
        <f>D26*0.95</f>
        <v>120.64999999999999</v>
      </c>
      <c r="F26" s="265">
        <f>D26*0.93</f>
        <v>118.11</v>
      </c>
      <c r="G26" s="265">
        <f>D26*0.9</f>
        <v>114.3</v>
      </c>
      <c r="H26" s="265">
        <f>D26*0.87</f>
        <v>110.49</v>
      </c>
      <c r="I26" s="268">
        <f>D26*0.8</f>
        <v>101.60000000000001</v>
      </c>
      <c r="J26" s="340" t="s">
        <v>113</v>
      </c>
      <c r="K26" s="294">
        <v>5.37</v>
      </c>
    </row>
    <row r="27" spans="2:11" ht="15.75" customHeight="1" x14ac:dyDescent="0.2">
      <c r="B27" s="626"/>
      <c r="C27" s="318" t="s">
        <v>114</v>
      </c>
      <c r="D27" s="262">
        <v>183</v>
      </c>
      <c r="E27" s="263">
        <f>D27*0.95</f>
        <v>173.85</v>
      </c>
      <c r="F27" s="263">
        <f>D27*0.93</f>
        <v>170.19</v>
      </c>
      <c r="G27" s="263">
        <f>D27*0.9</f>
        <v>164.70000000000002</v>
      </c>
      <c r="H27" s="265">
        <f>D27*0.87</f>
        <v>159.21</v>
      </c>
      <c r="I27" s="268">
        <f>D27*0.8</f>
        <v>146.4</v>
      </c>
      <c r="J27" s="341" t="s">
        <v>3</v>
      </c>
      <c r="K27" s="273">
        <v>5.37</v>
      </c>
    </row>
    <row r="28" spans="2:11" ht="15.75" customHeight="1" x14ac:dyDescent="0.2">
      <c r="B28" s="626"/>
      <c r="C28" s="318" t="s">
        <v>115</v>
      </c>
      <c r="D28" s="581">
        <v>183</v>
      </c>
      <c r="E28" s="584">
        <f>D28*0.95</f>
        <v>173.85</v>
      </c>
      <c r="F28" s="584">
        <f>D28*0.93</f>
        <v>170.19</v>
      </c>
      <c r="G28" s="584">
        <f>D28*0.9</f>
        <v>164.70000000000002</v>
      </c>
      <c r="H28" s="584">
        <f>D28*0.87</f>
        <v>159.21</v>
      </c>
      <c r="I28" s="590">
        <f>D28*0.8</f>
        <v>146.4</v>
      </c>
      <c r="J28" s="596" t="s">
        <v>3</v>
      </c>
      <c r="K28" s="587">
        <v>5.37</v>
      </c>
    </row>
    <row r="29" spans="2:11" ht="15.75" customHeight="1" x14ac:dyDescent="0.2">
      <c r="B29" s="626"/>
      <c r="C29" s="318" t="s">
        <v>116</v>
      </c>
      <c r="D29" s="582"/>
      <c r="E29" s="585"/>
      <c r="F29" s="585"/>
      <c r="G29" s="585"/>
      <c r="H29" s="585"/>
      <c r="I29" s="591"/>
      <c r="J29" s="597"/>
      <c r="K29" s="588"/>
    </row>
    <row r="30" spans="2:11" ht="15.75" customHeight="1" x14ac:dyDescent="0.2">
      <c r="B30" s="626"/>
      <c r="C30" s="318" t="s">
        <v>390</v>
      </c>
      <c r="D30" s="582"/>
      <c r="E30" s="585"/>
      <c r="F30" s="585"/>
      <c r="G30" s="585"/>
      <c r="H30" s="585"/>
      <c r="I30" s="591"/>
      <c r="J30" s="597"/>
      <c r="K30" s="588"/>
    </row>
    <row r="31" spans="2:11" ht="15.75" customHeight="1" x14ac:dyDescent="0.2">
      <c r="B31" s="626"/>
      <c r="C31" s="318" t="s">
        <v>393</v>
      </c>
      <c r="D31" s="582"/>
      <c r="E31" s="585"/>
      <c r="F31" s="585"/>
      <c r="G31" s="585"/>
      <c r="H31" s="585"/>
      <c r="I31" s="591"/>
      <c r="J31" s="597"/>
      <c r="K31" s="588"/>
    </row>
    <row r="32" spans="2:11" ht="15.75" customHeight="1" thickBot="1" x14ac:dyDescent="0.25">
      <c r="B32" s="627"/>
      <c r="C32" s="319" t="s">
        <v>391</v>
      </c>
      <c r="D32" s="583"/>
      <c r="E32" s="586"/>
      <c r="F32" s="586"/>
      <c r="G32" s="586"/>
      <c r="H32" s="586"/>
      <c r="I32" s="592"/>
      <c r="J32" s="598"/>
      <c r="K32" s="589"/>
    </row>
    <row r="33" spans="2:11" ht="15.75" customHeight="1" x14ac:dyDescent="0.2">
      <c r="B33" s="625" t="s">
        <v>120</v>
      </c>
      <c r="C33" s="317" t="s">
        <v>117</v>
      </c>
      <c r="D33" s="264">
        <v>218</v>
      </c>
      <c r="E33" s="265">
        <f>D33*0.95</f>
        <v>207.1</v>
      </c>
      <c r="F33" s="265">
        <f>D33*0.93</f>
        <v>202.74</v>
      </c>
      <c r="G33" s="265">
        <f>D33*0.9</f>
        <v>196.20000000000002</v>
      </c>
      <c r="H33" s="265">
        <f>D33*0.87</f>
        <v>189.66</v>
      </c>
      <c r="I33" s="268">
        <f>D33*0.8</f>
        <v>174.4</v>
      </c>
      <c r="J33" s="340" t="s">
        <v>113</v>
      </c>
      <c r="K33" s="294">
        <v>11.45</v>
      </c>
    </row>
    <row r="34" spans="2:11" ht="15.75" customHeight="1" x14ac:dyDescent="0.2">
      <c r="B34" s="626"/>
      <c r="C34" s="318" t="s">
        <v>118</v>
      </c>
      <c r="D34" s="262">
        <v>287</v>
      </c>
      <c r="E34" s="263">
        <f>D34*0.95</f>
        <v>272.64999999999998</v>
      </c>
      <c r="F34" s="263">
        <f>D34*0.93</f>
        <v>266.91000000000003</v>
      </c>
      <c r="G34" s="263">
        <f>D34*0.9</f>
        <v>258.3</v>
      </c>
      <c r="H34" s="265">
        <f>D34*0.87</f>
        <v>249.69</v>
      </c>
      <c r="I34" s="267">
        <f>D34*0.8</f>
        <v>229.60000000000002</v>
      </c>
      <c r="J34" s="341" t="s">
        <v>3</v>
      </c>
      <c r="K34" s="273">
        <v>11.45</v>
      </c>
    </row>
    <row r="35" spans="2:11" ht="15.75" customHeight="1" x14ac:dyDescent="0.2">
      <c r="B35" s="626"/>
      <c r="C35" s="318" t="s">
        <v>119</v>
      </c>
      <c r="D35" s="581">
        <v>287</v>
      </c>
      <c r="E35" s="584">
        <f>D35*0.95</f>
        <v>272.64999999999998</v>
      </c>
      <c r="F35" s="584">
        <f>D35*0.93</f>
        <v>266.91000000000003</v>
      </c>
      <c r="G35" s="584">
        <f>D35*0.9</f>
        <v>258.3</v>
      </c>
      <c r="H35" s="584">
        <f>D35*0.87</f>
        <v>249.69</v>
      </c>
      <c r="I35" s="590">
        <f>D35*0.8</f>
        <v>229.60000000000002</v>
      </c>
      <c r="J35" s="596" t="s">
        <v>3</v>
      </c>
      <c r="K35" s="587">
        <v>11.45</v>
      </c>
    </row>
    <row r="36" spans="2:11" ht="15.75" customHeight="1" x14ac:dyDescent="0.2">
      <c r="B36" s="626"/>
      <c r="C36" s="318" t="s">
        <v>121</v>
      </c>
      <c r="D36" s="582"/>
      <c r="E36" s="585"/>
      <c r="F36" s="585"/>
      <c r="G36" s="585"/>
      <c r="H36" s="585"/>
      <c r="I36" s="591"/>
      <c r="J36" s="597"/>
      <c r="K36" s="588"/>
    </row>
    <row r="37" spans="2:11" ht="15.75" customHeight="1" x14ac:dyDescent="0.2">
      <c r="B37" s="626"/>
      <c r="C37" s="318" t="s">
        <v>394</v>
      </c>
      <c r="D37" s="582"/>
      <c r="E37" s="585"/>
      <c r="F37" s="585"/>
      <c r="G37" s="585"/>
      <c r="H37" s="585"/>
      <c r="I37" s="591"/>
      <c r="J37" s="597"/>
      <c r="K37" s="588"/>
    </row>
    <row r="38" spans="2:11" ht="15.75" customHeight="1" thickBot="1" x14ac:dyDescent="0.25">
      <c r="B38" s="627"/>
      <c r="C38" s="319" t="s">
        <v>122</v>
      </c>
      <c r="D38" s="583"/>
      <c r="E38" s="586"/>
      <c r="F38" s="586"/>
      <c r="G38" s="586"/>
      <c r="H38" s="586"/>
      <c r="I38" s="592"/>
      <c r="J38" s="598"/>
      <c r="K38" s="589"/>
    </row>
    <row r="39" spans="2:11" ht="15.75" customHeight="1" x14ac:dyDescent="0.2">
      <c r="B39" s="625"/>
      <c r="C39" s="317" t="s">
        <v>123</v>
      </c>
      <c r="D39" s="264">
        <v>237</v>
      </c>
      <c r="E39" s="265">
        <f>D39*0.95</f>
        <v>225.14999999999998</v>
      </c>
      <c r="F39" s="265">
        <f>D39*0.93</f>
        <v>220.41000000000003</v>
      </c>
      <c r="G39" s="265">
        <f>D39*0.9</f>
        <v>213.3</v>
      </c>
      <c r="H39" s="265">
        <f>D39*0.87</f>
        <v>206.19</v>
      </c>
      <c r="I39" s="268">
        <f>D39*0.8</f>
        <v>189.60000000000002</v>
      </c>
      <c r="J39" s="340" t="s">
        <v>124</v>
      </c>
      <c r="K39" s="294">
        <v>4.5999999999999996</v>
      </c>
    </row>
    <row r="40" spans="2:11" ht="15.75" customHeight="1" x14ac:dyDescent="0.2">
      <c r="B40" s="626"/>
      <c r="C40" s="318" t="s">
        <v>125</v>
      </c>
      <c r="D40" s="262">
        <v>293</v>
      </c>
      <c r="E40" s="263">
        <f>D40*0.95</f>
        <v>278.34999999999997</v>
      </c>
      <c r="F40" s="263">
        <f>D40*0.93</f>
        <v>272.49</v>
      </c>
      <c r="G40" s="263">
        <f>D40*0.9</f>
        <v>263.7</v>
      </c>
      <c r="H40" s="265">
        <f>D40*0.87</f>
        <v>254.91</v>
      </c>
      <c r="I40" s="267">
        <f>D40*0.8</f>
        <v>234.4</v>
      </c>
      <c r="J40" s="341" t="s">
        <v>22</v>
      </c>
      <c r="K40" s="273">
        <v>4.5999999999999996</v>
      </c>
    </row>
    <row r="41" spans="2:11" ht="15.75" customHeight="1" x14ac:dyDescent="0.2">
      <c r="B41" s="626"/>
      <c r="C41" s="318" t="s">
        <v>126</v>
      </c>
      <c r="D41" s="581">
        <v>293</v>
      </c>
      <c r="E41" s="584">
        <f>D41*0.95</f>
        <v>278.34999999999997</v>
      </c>
      <c r="F41" s="584">
        <f>D41*0.93</f>
        <v>272.49</v>
      </c>
      <c r="G41" s="584">
        <f>D41*0.9</f>
        <v>263.7</v>
      </c>
      <c r="H41" s="584">
        <f>D41*0.87</f>
        <v>254.91</v>
      </c>
      <c r="I41" s="590">
        <f>D41*0.8</f>
        <v>234.4</v>
      </c>
      <c r="J41" s="596" t="s">
        <v>22</v>
      </c>
      <c r="K41" s="587">
        <v>4.5999999999999996</v>
      </c>
    </row>
    <row r="42" spans="2:11" ht="15.75" customHeight="1" x14ac:dyDescent="0.2">
      <c r="B42" s="626"/>
      <c r="C42" s="318" t="s">
        <v>127</v>
      </c>
      <c r="D42" s="582"/>
      <c r="E42" s="585"/>
      <c r="F42" s="585"/>
      <c r="G42" s="585"/>
      <c r="H42" s="585"/>
      <c r="I42" s="591"/>
      <c r="J42" s="597"/>
      <c r="K42" s="588"/>
    </row>
    <row r="43" spans="2:11" ht="15.75" customHeight="1" x14ac:dyDescent="0.2">
      <c r="B43" s="626"/>
      <c r="C43" s="318" t="s">
        <v>395</v>
      </c>
      <c r="D43" s="582"/>
      <c r="E43" s="585"/>
      <c r="F43" s="585"/>
      <c r="G43" s="585"/>
      <c r="H43" s="585"/>
      <c r="I43" s="591"/>
      <c r="J43" s="597"/>
      <c r="K43" s="588"/>
    </row>
    <row r="44" spans="2:11" ht="15.75" customHeight="1" thickBot="1" x14ac:dyDescent="0.25">
      <c r="B44" s="627"/>
      <c r="C44" s="319" t="s">
        <v>128</v>
      </c>
      <c r="D44" s="583"/>
      <c r="E44" s="586"/>
      <c r="F44" s="586"/>
      <c r="G44" s="586"/>
      <c r="H44" s="586"/>
      <c r="I44" s="592"/>
      <c r="J44" s="598"/>
      <c r="K44" s="589"/>
    </row>
    <row r="45" spans="2:11" ht="15.75" customHeight="1" x14ac:dyDescent="0.2">
      <c r="B45" s="625"/>
      <c r="C45" s="317" t="s">
        <v>129</v>
      </c>
      <c r="D45" s="264">
        <v>149</v>
      </c>
      <c r="E45" s="265">
        <f>D45*0.95</f>
        <v>141.54999999999998</v>
      </c>
      <c r="F45" s="265">
        <f>D45*0.93</f>
        <v>138.57</v>
      </c>
      <c r="G45" s="265">
        <f>D45*0.9</f>
        <v>134.1</v>
      </c>
      <c r="H45" s="265">
        <f>D45*0.87</f>
        <v>129.63</v>
      </c>
      <c r="I45" s="268">
        <f>D45*0.8</f>
        <v>119.2</v>
      </c>
      <c r="J45" s="340" t="s">
        <v>130</v>
      </c>
      <c r="K45" s="293">
        <v>5.09</v>
      </c>
    </row>
    <row r="46" spans="2:11" ht="15.75" customHeight="1" x14ac:dyDescent="0.2">
      <c r="B46" s="626"/>
      <c r="C46" s="318" t="s">
        <v>131</v>
      </c>
      <c r="D46" s="262">
        <v>211</v>
      </c>
      <c r="E46" s="263">
        <f>D46*0.95</f>
        <v>200.45</v>
      </c>
      <c r="F46" s="263">
        <f>D46*0.93</f>
        <v>196.23000000000002</v>
      </c>
      <c r="G46" s="263">
        <f>D46*0.9</f>
        <v>189.9</v>
      </c>
      <c r="H46" s="263">
        <f>D46*0.87</f>
        <v>183.57</v>
      </c>
      <c r="I46" s="267">
        <f>D46*0.8</f>
        <v>168.8</v>
      </c>
      <c r="J46" s="341" t="s">
        <v>132</v>
      </c>
      <c r="K46" s="273">
        <v>5.09</v>
      </c>
    </row>
    <row r="47" spans="2:11" ht="15.75" customHeight="1" x14ac:dyDescent="0.2">
      <c r="B47" s="626"/>
      <c r="C47" s="318" t="s">
        <v>133</v>
      </c>
      <c r="D47" s="581">
        <v>211</v>
      </c>
      <c r="E47" s="584">
        <f>D47*0.95</f>
        <v>200.45</v>
      </c>
      <c r="F47" s="584">
        <f>D47*0.93</f>
        <v>196.23000000000002</v>
      </c>
      <c r="G47" s="584">
        <f>D47*0.9</f>
        <v>189.9</v>
      </c>
      <c r="H47" s="584">
        <f>D47*0.87</f>
        <v>183.57</v>
      </c>
      <c r="I47" s="590">
        <f>D47*0.8</f>
        <v>168.8</v>
      </c>
      <c r="J47" s="596" t="s">
        <v>132</v>
      </c>
      <c r="K47" s="587">
        <v>5.09</v>
      </c>
    </row>
    <row r="48" spans="2:11" ht="15.75" customHeight="1" x14ac:dyDescent="0.2">
      <c r="B48" s="626"/>
      <c r="C48" s="318" t="s">
        <v>134</v>
      </c>
      <c r="D48" s="582"/>
      <c r="E48" s="585"/>
      <c r="F48" s="585"/>
      <c r="G48" s="585"/>
      <c r="H48" s="585"/>
      <c r="I48" s="591"/>
      <c r="J48" s="597"/>
      <c r="K48" s="588"/>
    </row>
    <row r="49" spans="1:249" ht="15.75" customHeight="1" x14ac:dyDescent="0.2">
      <c r="B49" s="626"/>
      <c r="C49" s="318" t="s">
        <v>135</v>
      </c>
      <c r="D49" s="582"/>
      <c r="E49" s="585"/>
      <c r="F49" s="585"/>
      <c r="G49" s="585"/>
      <c r="H49" s="585"/>
      <c r="I49" s="591"/>
      <c r="J49" s="597"/>
      <c r="K49" s="588"/>
    </row>
    <row r="50" spans="1:249" ht="15.75" customHeight="1" x14ac:dyDescent="0.2">
      <c r="B50" s="626"/>
      <c r="C50" s="318" t="s">
        <v>392</v>
      </c>
      <c r="D50" s="582"/>
      <c r="E50" s="585"/>
      <c r="F50" s="585"/>
      <c r="G50" s="585"/>
      <c r="H50" s="585"/>
      <c r="I50" s="591"/>
      <c r="J50" s="597"/>
      <c r="K50" s="588"/>
    </row>
    <row r="51" spans="1:249" ht="15.75" customHeight="1" thickBot="1" x14ac:dyDescent="0.25">
      <c r="B51" s="627"/>
      <c r="C51" s="408" t="s">
        <v>136</v>
      </c>
      <c r="D51" s="582"/>
      <c r="E51" s="585"/>
      <c r="F51" s="585"/>
      <c r="G51" s="585"/>
      <c r="H51" s="585"/>
      <c r="I51" s="591"/>
      <c r="J51" s="597"/>
      <c r="K51" s="588"/>
    </row>
    <row r="52" spans="1:249" ht="23.25" customHeight="1" x14ac:dyDescent="0.2">
      <c r="B52" s="628"/>
      <c r="C52" s="41" t="s">
        <v>490</v>
      </c>
      <c r="D52" s="550">
        <v>316</v>
      </c>
      <c r="E52" s="552">
        <f>D52*0.95</f>
        <v>300.2</v>
      </c>
      <c r="F52" s="552">
        <f>D52*0.93</f>
        <v>293.88</v>
      </c>
      <c r="G52" s="552">
        <f>D52*0.9</f>
        <v>284.40000000000003</v>
      </c>
      <c r="H52" s="552">
        <f>D52*0.87</f>
        <v>274.92</v>
      </c>
      <c r="I52" s="603">
        <f>D52*0.8</f>
        <v>252.8</v>
      </c>
      <c r="J52" s="606" t="s">
        <v>22</v>
      </c>
      <c r="K52" s="548">
        <v>10.48</v>
      </c>
    </row>
    <row r="53" spans="1:249" ht="23.25" customHeight="1" x14ac:dyDescent="0.2">
      <c r="B53" s="629"/>
      <c r="C53" s="47" t="s">
        <v>487</v>
      </c>
      <c r="D53" s="551"/>
      <c r="E53" s="553"/>
      <c r="F53" s="553"/>
      <c r="G53" s="553"/>
      <c r="H53" s="553"/>
      <c r="I53" s="604"/>
      <c r="J53" s="607"/>
      <c r="K53" s="549"/>
    </row>
    <row r="54" spans="1:249" ht="23.25" customHeight="1" x14ac:dyDescent="0.2">
      <c r="B54" s="629"/>
      <c r="C54" s="47" t="s">
        <v>488</v>
      </c>
      <c r="D54" s="551"/>
      <c r="E54" s="553"/>
      <c r="F54" s="553"/>
      <c r="G54" s="553"/>
      <c r="H54" s="553"/>
      <c r="I54" s="604"/>
      <c r="J54" s="607"/>
      <c r="K54" s="549"/>
    </row>
    <row r="55" spans="1:249" ht="23.25" customHeight="1" thickBot="1" x14ac:dyDescent="0.25">
      <c r="B55" s="630"/>
      <c r="C55" s="53" t="s">
        <v>489</v>
      </c>
      <c r="D55" s="576"/>
      <c r="E55" s="570"/>
      <c r="F55" s="570"/>
      <c r="G55" s="570"/>
      <c r="H55" s="570"/>
      <c r="I55" s="605"/>
      <c r="J55" s="608"/>
      <c r="K55" s="575"/>
    </row>
    <row r="56" spans="1:249" ht="18.75" customHeight="1" x14ac:dyDescent="0.2">
      <c r="B56" s="631"/>
      <c r="C56" s="320" t="s">
        <v>491</v>
      </c>
      <c r="D56" s="634">
        <v>296</v>
      </c>
      <c r="E56" s="609">
        <f>D56*0.95</f>
        <v>281.2</v>
      </c>
      <c r="F56" s="609">
        <f>D56*0.93</f>
        <v>275.28000000000003</v>
      </c>
      <c r="G56" s="609">
        <f>D56*0.9</f>
        <v>266.40000000000003</v>
      </c>
      <c r="H56" s="610">
        <f>D56*0.87</f>
        <v>257.52</v>
      </c>
      <c r="I56" s="612">
        <f>D56*0.8</f>
        <v>236.8</v>
      </c>
      <c r="J56" s="599" t="s">
        <v>3</v>
      </c>
      <c r="K56" s="601">
        <v>14.08</v>
      </c>
    </row>
    <row r="57" spans="1:249" ht="18.75" customHeight="1" x14ac:dyDescent="0.2">
      <c r="B57" s="632"/>
      <c r="C57" s="320" t="s">
        <v>492</v>
      </c>
      <c r="D57" s="634"/>
      <c r="E57" s="553"/>
      <c r="F57" s="553"/>
      <c r="G57" s="553"/>
      <c r="H57" s="610"/>
      <c r="I57" s="612"/>
      <c r="J57" s="599"/>
      <c r="K57" s="601"/>
    </row>
    <row r="58" spans="1:249" ht="18.75" customHeight="1" x14ac:dyDescent="0.2">
      <c r="B58" s="632"/>
      <c r="C58" s="321" t="s">
        <v>493</v>
      </c>
      <c r="D58" s="634"/>
      <c r="E58" s="553"/>
      <c r="F58" s="553"/>
      <c r="G58" s="553"/>
      <c r="H58" s="610"/>
      <c r="I58" s="612"/>
      <c r="J58" s="599"/>
      <c r="K58" s="601"/>
    </row>
    <row r="59" spans="1:249" ht="18.75" customHeight="1" x14ac:dyDescent="0.2">
      <c r="B59" s="632"/>
      <c r="C59" s="321" t="s">
        <v>494</v>
      </c>
      <c r="D59" s="634"/>
      <c r="E59" s="553"/>
      <c r="F59" s="553"/>
      <c r="G59" s="553"/>
      <c r="H59" s="610"/>
      <c r="I59" s="612"/>
      <c r="J59" s="599"/>
      <c r="K59" s="601"/>
    </row>
    <row r="60" spans="1:249" ht="18.75" customHeight="1" thickBot="1" x14ac:dyDescent="0.25">
      <c r="B60" s="633"/>
      <c r="C60" s="322" t="s">
        <v>495</v>
      </c>
      <c r="D60" s="635"/>
      <c r="E60" s="570"/>
      <c r="F60" s="570"/>
      <c r="G60" s="570"/>
      <c r="H60" s="611"/>
      <c r="I60" s="613"/>
      <c r="J60" s="600"/>
      <c r="K60" s="602"/>
    </row>
    <row r="61" spans="1:249" ht="93" customHeight="1" thickBot="1" x14ac:dyDescent="0.25">
      <c r="B61" s="310"/>
      <c r="C61" s="121" t="s">
        <v>396</v>
      </c>
      <c r="D61" s="232">
        <v>710</v>
      </c>
      <c r="E61" s="275">
        <f t="shared" ref="E61:E81" si="0">D61*0.95</f>
        <v>674.5</v>
      </c>
      <c r="F61" s="275">
        <f t="shared" ref="F61:F81" si="1">D61*0.93</f>
        <v>660.30000000000007</v>
      </c>
      <c r="G61" s="275">
        <f t="shared" ref="G61:G81" si="2">D61*0.9</f>
        <v>639</v>
      </c>
      <c r="H61" s="275">
        <f t="shared" ref="H61:H81" si="3">D61*0.87</f>
        <v>617.70000000000005</v>
      </c>
      <c r="I61" s="284">
        <f t="shared" ref="I61:I81" si="4">D61*0.8</f>
        <v>568</v>
      </c>
      <c r="J61" s="115" t="s">
        <v>33</v>
      </c>
      <c r="K61" s="148"/>
    </row>
    <row r="62" spans="1:249" ht="93" customHeight="1" thickBot="1" x14ac:dyDescent="0.25">
      <c r="B62" s="310"/>
      <c r="C62" s="301" t="s">
        <v>397</v>
      </c>
      <c r="D62" s="304">
        <v>782</v>
      </c>
      <c r="E62" s="266">
        <f t="shared" si="0"/>
        <v>742.9</v>
      </c>
      <c r="F62" s="266">
        <f t="shared" si="1"/>
        <v>727.26</v>
      </c>
      <c r="G62" s="266">
        <f t="shared" si="2"/>
        <v>703.80000000000007</v>
      </c>
      <c r="H62" s="266">
        <f t="shared" si="3"/>
        <v>680.34</v>
      </c>
      <c r="I62" s="274">
        <f t="shared" si="4"/>
        <v>625.6</v>
      </c>
      <c r="J62" s="119" t="s">
        <v>33</v>
      </c>
      <c r="K62" s="163"/>
    </row>
    <row r="63" spans="1:249" ht="93" customHeight="1" thickBot="1" x14ac:dyDescent="0.25">
      <c r="B63" s="309"/>
      <c r="C63" s="121" t="s">
        <v>398</v>
      </c>
      <c r="D63" s="232">
        <v>321</v>
      </c>
      <c r="E63" s="233">
        <f t="shared" si="0"/>
        <v>304.95</v>
      </c>
      <c r="F63" s="233">
        <f t="shared" si="1"/>
        <v>298.53000000000003</v>
      </c>
      <c r="G63" s="233">
        <f t="shared" si="2"/>
        <v>288.90000000000003</v>
      </c>
      <c r="H63" s="233">
        <f t="shared" si="3"/>
        <v>279.27</v>
      </c>
      <c r="I63" s="329">
        <f t="shared" si="4"/>
        <v>256.8</v>
      </c>
      <c r="J63" s="115" t="s">
        <v>24</v>
      </c>
      <c r="K63" s="148"/>
    </row>
    <row r="64" spans="1:249" s="325" customFormat="1" ht="25.5" customHeight="1" thickBot="1" x14ac:dyDescent="0.3">
      <c r="A64" s="324"/>
      <c r="B64" s="617" t="s">
        <v>137</v>
      </c>
      <c r="C64" s="618"/>
      <c r="D64" s="618"/>
      <c r="E64" s="618"/>
      <c r="F64" s="618"/>
      <c r="G64" s="618"/>
      <c r="H64" s="618"/>
      <c r="I64" s="618"/>
      <c r="J64" s="618"/>
      <c r="K64" s="619"/>
      <c r="L64" s="324"/>
      <c r="M64" s="324"/>
      <c r="N64" s="324"/>
      <c r="O64" s="324"/>
      <c r="P64" s="324"/>
      <c r="Q64" s="324"/>
      <c r="R64" s="324"/>
      <c r="S64" s="324"/>
      <c r="T64" s="324"/>
      <c r="U64" s="324"/>
      <c r="V64" s="324"/>
      <c r="W64" s="324"/>
      <c r="X64" s="324"/>
      <c r="Y64" s="324"/>
      <c r="Z64" s="324"/>
      <c r="AA64" s="324"/>
      <c r="AB64" s="324"/>
      <c r="AC64" s="324"/>
      <c r="AD64" s="324"/>
      <c r="AE64" s="324"/>
      <c r="AF64" s="324"/>
      <c r="AG64" s="324"/>
      <c r="AH64" s="324"/>
      <c r="AI64" s="324"/>
      <c r="AJ64" s="324"/>
      <c r="AK64" s="324"/>
      <c r="AL64" s="324"/>
      <c r="AM64" s="324"/>
      <c r="AN64" s="324"/>
      <c r="AO64" s="324"/>
      <c r="AP64" s="324"/>
      <c r="AQ64" s="324"/>
      <c r="AR64" s="324"/>
      <c r="AS64" s="324"/>
      <c r="AT64" s="324"/>
      <c r="AU64" s="324"/>
      <c r="AV64" s="324"/>
      <c r="AW64" s="324"/>
      <c r="AX64" s="324"/>
      <c r="AY64" s="324"/>
      <c r="AZ64" s="324"/>
      <c r="BA64" s="324"/>
      <c r="BB64" s="324"/>
      <c r="BC64" s="324"/>
      <c r="BD64" s="324"/>
      <c r="BE64" s="324"/>
      <c r="BF64" s="324"/>
      <c r="BG64" s="324"/>
      <c r="BH64" s="324"/>
      <c r="BI64" s="324"/>
      <c r="BJ64" s="324"/>
      <c r="BK64" s="324"/>
      <c r="BL64" s="324"/>
      <c r="BM64" s="324"/>
      <c r="BN64" s="324"/>
      <c r="BO64" s="324"/>
      <c r="BP64" s="324"/>
      <c r="BQ64" s="324"/>
      <c r="BR64" s="324"/>
      <c r="BS64" s="324"/>
      <c r="BT64" s="324"/>
      <c r="BU64" s="324"/>
      <c r="BV64" s="324"/>
      <c r="BW64" s="324"/>
      <c r="BX64" s="324"/>
      <c r="BY64" s="324"/>
      <c r="BZ64" s="324"/>
      <c r="CA64" s="324"/>
      <c r="CB64" s="324"/>
      <c r="CC64" s="324"/>
      <c r="CD64" s="324"/>
      <c r="CE64" s="324"/>
      <c r="CF64" s="324"/>
      <c r="CG64" s="324"/>
      <c r="CH64" s="324"/>
      <c r="CI64" s="324"/>
      <c r="CJ64" s="324"/>
      <c r="CK64" s="324"/>
      <c r="CL64" s="324"/>
      <c r="CM64" s="324"/>
      <c r="CN64" s="324"/>
      <c r="CO64" s="324"/>
      <c r="CP64" s="324"/>
      <c r="CQ64" s="324"/>
      <c r="CR64" s="324"/>
      <c r="CS64" s="324"/>
      <c r="CT64" s="324"/>
      <c r="CU64" s="324"/>
      <c r="CV64" s="324"/>
      <c r="CW64" s="324"/>
      <c r="CX64" s="324"/>
      <c r="CY64" s="324"/>
      <c r="CZ64" s="324"/>
      <c r="DA64" s="324"/>
      <c r="DB64" s="324"/>
      <c r="DC64" s="324"/>
      <c r="DD64" s="324"/>
      <c r="DE64" s="324"/>
      <c r="DF64" s="324"/>
      <c r="DG64" s="324"/>
      <c r="DH64" s="324"/>
      <c r="DI64" s="324"/>
      <c r="DJ64" s="324"/>
      <c r="DK64" s="324"/>
      <c r="DL64" s="324"/>
      <c r="DM64" s="324"/>
      <c r="DN64" s="324"/>
      <c r="DO64" s="324"/>
      <c r="DP64" s="324"/>
      <c r="DQ64" s="324"/>
      <c r="DR64" s="324"/>
      <c r="DS64" s="324"/>
      <c r="DT64" s="324"/>
      <c r="DU64" s="324"/>
      <c r="DV64" s="324"/>
      <c r="DW64" s="324"/>
      <c r="DX64" s="324"/>
      <c r="DY64" s="324"/>
      <c r="DZ64" s="324"/>
      <c r="EA64" s="324"/>
      <c r="EB64" s="324"/>
      <c r="EC64" s="324"/>
      <c r="ED64" s="324"/>
      <c r="EE64" s="324"/>
      <c r="EF64" s="324"/>
      <c r="EG64" s="324"/>
      <c r="EH64" s="324"/>
      <c r="EI64" s="324"/>
      <c r="EJ64" s="324"/>
      <c r="EK64" s="324"/>
      <c r="EL64" s="324"/>
      <c r="EM64" s="324"/>
      <c r="EN64" s="324"/>
      <c r="EO64" s="324"/>
      <c r="EP64" s="324"/>
      <c r="EQ64" s="324"/>
      <c r="ER64" s="324"/>
      <c r="ES64" s="324"/>
      <c r="ET64" s="324"/>
      <c r="EU64" s="324"/>
      <c r="EV64" s="324"/>
      <c r="EW64" s="324"/>
      <c r="EX64" s="324"/>
      <c r="EY64" s="324"/>
      <c r="EZ64" s="324"/>
      <c r="FA64" s="324"/>
      <c r="FB64" s="324"/>
      <c r="FC64" s="324"/>
      <c r="FD64" s="324"/>
      <c r="FE64" s="324"/>
      <c r="FF64" s="324"/>
      <c r="FG64" s="324"/>
      <c r="FH64" s="324"/>
      <c r="FI64" s="324"/>
      <c r="FJ64" s="324"/>
      <c r="FK64" s="324"/>
      <c r="FL64" s="324"/>
      <c r="FM64" s="324"/>
      <c r="FN64" s="324"/>
      <c r="FO64" s="324"/>
      <c r="FP64" s="324"/>
      <c r="FQ64" s="324"/>
      <c r="FR64" s="324"/>
      <c r="FS64" s="324"/>
      <c r="FT64" s="324"/>
      <c r="FU64" s="324"/>
      <c r="FV64" s="324"/>
      <c r="FW64" s="324"/>
      <c r="FX64" s="324"/>
      <c r="FY64" s="324"/>
      <c r="FZ64" s="324"/>
      <c r="GA64" s="324"/>
      <c r="GB64" s="324"/>
      <c r="GC64" s="324"/>
      <c r="GD64" s="324"/>
      <c r="GE64" s="324"/>
      <c r="GF64" s="324"/>
      <c r="GG64" s="324"/>
      <c r="GH64" s="324"/>
      <c r="GI64" s="324"/>
      <c r="GJ64" s="324"/>
      <c r="GK64" s="324"/>
      <c r="GL64" s="324"/>
      <c r="GM64" s="324"/>
      <c r="GN64" s="324"/>
      <c r="GO64" s="324"/>
      <c r="GP64" s="324"/>
      <c r="GQ64" s="324"/>
      <c r="GR64" s="324"/>
      <c r="GS64" s="324"/>
      <c r="GT64" s="324"/>
      <c r="GU64" s="324"/>
      <c r="GV64" s="324"/>
      <c r="GW64" s="324"/>
      <c r="GX64" s="324"/>
      <c r="GY64" s="324"/>
      <c r="GZ64" s="324"/>
      <c r="HA64" s="324"/>
      <c r="HB64" s="324"/>
      <c r="HC64" s="324"/>
      <c r="HD64" s="324"/>
      <c r="HE64" s="324"/>
      <c r="HF64" s="324"/>
      <c r="HG64" s="324"/>
      <c r="HH64" s="324"/>
      <c r="HI64" s="324"/>
      <c r="HJ64" s="324"/>
      <c r="HK64" s="324"/>
      <c r="HL64" s="324"/>
      <c r="HM64" s="324"/>
      <c r="HN64" s="324"/>
      <c r="HO64" s="324"/>
      <c r="HP64" s="324"/>
      <c r="HQ64" s="324"/>
      <c r="HR64" s="324"/>
      <c r="HS64" s="324"/>
      <c r="HT64" s="324"/>
      <c r="HU64" s="324"/>
      <c r="HV64" s="324"/>
      <c r="HW64" s="324"/>
      <c r="HX64" s="324"/>
      <c r="HY64" s="324"/>
      <c r="HZ64" s="324"/>
      <c r="IA64" s="324"/>
      <c r="IB64" s="324"/>
      <c r="IC64" s="324"/>
      <c r="ID64" s="324"/>
      <c r="IE64" s="324"/>
      <c r="IF64" s="324"/>
      <c r="IG64" s="324"/>
      <c r="IH64" s="324"/>
      <c r="II64" s="324"/>
      <c r="IJ64" s="324"/>
      <c r="IK64" s="324"/>
      <c r="IL64" s="324"/>
      <c r="IM64" s="324"/>
      <c r="IN64" s="324"/>
      <c r="IO64" s="324"/>
    </row>
    <row r="65" spans="2:11" ht="46.5" customHeight="1" x14ac:dyDescent="0.2">
      <c r="B65" s="620"/>
      <c r="C65" s="314" t="s">
        <v>138</v>
      </c>
      <c r="D65" s="270">
        <v>15</v>
      </c>
      <c r="E65" s="271">
        <f t="shared" si="0"/>
        <v>14.25</v>
      </c>
      <c r="F65" s="271">
        <f t="shared" si="1"/>
        <v>13.950000000000001</v>
      </c>
      <c r="G65" s="271">
        <f t="shared" si="2"/>
        <v>13.5</v>
      </c>
      <c r="H65" s="271">
        <f t="shared" si="3"/>
        <v>13.05</v>
      </c>
      <c r="I65" s="280">
        <f t="shared" si="4"/>
        <v>12</v>
      </c>
      <c r="J65" s="337" t="s">
        <v>139</v>
      </c>
      <c r="K65" s="272">
        <v>7.6</v>
      </c>
    </row>
    <row r="66" spans="2:11" ht="46.5" customHeight="1" thickBot="1" x14ac:dyDescent="0.25">
      <c r="B66" s="621"/>
      <c r="C66" s="316" t="s">
        <v>140</v>
      </c>
      <c r="D66" s="276">
        <v>17</v>
      </c>
      <c r="E66" s="277">
        <f t="shared" si="0"/>
        <v>16.149999999999999</v>
      </c>
      <c r="F66" s="277">
        <f t="shared" si="1"/>
        <v>15.81</v>
      </c>
      <c r="G66" s="277">
        <f t="shared" si="2"/>
        <v>15.3</v>
      </c>
      <c r="H66" s="277">
        <f t="shared" si="3"/>
        <v>14.79</v>
      </c>
      <c r="I66" s="282">
        <f t="shared" si="4"/>
        <v>13.600000000000001</v>
      </c>
      <c r="J66" s="343" t="s">
        <v>72</v>
      </c>
      <c r="K66" s="278">
        <v>4.9000000000000004</v>
      </c>
    </row>
    <row r="67" spans="2:11" ht="93" customHeight="1" thickBot="1" x14ac:dyDescent="0.25">
      <c r="B67" s="311"/>
      <c r="C67" s="301" t="s">
        <v>141</v>
      </c>
      <c r="D67" s="279">
        <v>362</v>
      </c>
      <c r="E67" s="266">
        <f t="shared" si="0"/>
        <v>343.9</v>
      </c>
      <c r="F67" s="266">
        <f t="shared" si="1"/>
        <v>336.66</v>
      </c>
      <c r="G67" s="266">
        <f t="shared" si="2"/>
        <v>325.8</v>
      </c>
      <c r="H67" s="274">
        <f t="shared" si="3"/>
        <v>314.94</v>
      </c>
      <c r="I67" s="274">
        <f t="shared" si="4"/>
        <v>289.60000000000002</v>
      </c>
      <c r="J67" s="344">
        <v>10</v>
      </c>
      <c r="K67" s="295"/>
    </row>
    <row r="68" spans="2:11" ht="15.75" customHeight="1" x14ac:dyDescent="0.2">
      <c r="B68" s="614"/>
      <c r="C68" s="314" t="s">
        <v>142</v>
      </c>
      <c r="D68" s="270">
        <v>32</v>
      </c>
      <c r="E68" s="271">
        <f t="shared" si="0"/>
        <v>30.4</v>
      </c>
      <c r="F68" s="271">
        <f t="shared" si="1"/>
        <v>29.76</v>
      </c>
      <c r="G68" s="271">
        <f t="shared" si="2"/>
        <v>28.8</v>
      </c>
      <c r="H68" s="280">
        <f t="shared" si="3"/>
        <v>27.84</v>
      </c>
      <c r="I68" s="280">
        <f t="shared" si="4"/>
        <v>25.6</v>
      </c>
      <c r="J68" s="337" t="s">
        <v>99</v>
      </c>
      <c r="K68" s="281">
        <v>13.65</v>
      </c>
    </row>
    <row r="69" spans="2:11" ht="15.75" customHeight="1" x14ac:dyDescent="0.2">
      <c r="B69" s="615"/>
      <c r="C69" s="315" t="s">
        <v>143</v>
      </c>
      <c r="D69" s="262">
        <v>42</v>
      </c>
      <c r="E69" s="263">
        <f t="shared" si="0"/>
        <v>39.9</v>
      </c>
      <c r="F69" s="263">
        <f t="shared" si="1"/>
        <v>39.06</v>
      </c>
      <c r="G69" s="263">
        <f t="shared" si="2"/>
        <v>37.800000000000004</v>
      </c>
      <c r="H69" s="263">
        <f t="shared" si="3"/>
        <v>36.54</v>
      </c>
      <c r="I69" s="267">
        <f t="shared" si="4"/>
        <v>33.6</v>
      </c>
      <c r="J69" s="338" t="s">
        <v>144</v>
      </c>
      <c r="K69" s="273">
        <v>8.61</v>
      </c>
    </row>
    <row r="70" spans="2:11" ht="15.75" customHeight="1" x14ac:dyDescent="0.2">
      <c r="B70" s="615"/>
      <c r="C70" s="323" t="s">
        <v>145</v>
      </c>
      <c r="D70" s="262">
        <v>21</v>
      </c>
      <c r="E70" s="263">
        <f t="shared" si="0"/>
        <v>19.95</v>
      </c>
      <c r="F70" s="263">
        <f t="shared" si="1"/>
        <v>19.53</v>
      </c>
      <c r="G70" s="263">
        <f t="shared" si="2"/>
        <v>18.900000000000002</v>
      </c>
      <c r="H70" s="263">
        <f t="shared" si="3"/>
        <v>18.27</v>
      </c>
      <c r="I70" s="267">
        <f t="shared" si="4"/>
        <v>16.8</v>
      </c>
      <c r="J70" s="338" t="s">
        <v>146</v>
      </c>
      <c r="K70" s="273">
        <v>8.1</v>
      </c>
    </row>
    <row r="71" spans="2:11" ht="15.75" customHeight="1" x14ac:dyDescent="0.2">
      <c r="B71" s="615"/>
      <c r="C71" s="315" t="s">
        <v>147</v>
      </c>
      <c r="D71" s="262">
        <v>20</v>
      </c>
      <c r="E71" s="263">
        <f t="shared" si="0"/>
        <v>19</v>
      </c>
      <c r="F71" s="263">
        <f t="shared" si="1"/>
        <v>18.600000000000001</v>
      </c>
      <c r="G71" s="263">
        <f t="shared" si="2"/>
        <v>18</v>
      </c>
      <c r="H71" s="263">
        <f t="shared" si="3"/>
        <v>17.399999999999999</v>
      </c>
      <c r="I71" s="267">
        <f t="shared" si="4"/>
        <v>16</v>
      </c>
      <c r="J71" s="338" t="s">
        <v>148</v>
      </c>
      <c r="K71" s="273">
        <v>8.82</v>
      </c>
    </row>
    <row r="72" spans="2:11" ht="15.75" customHeight="1" x14ac:dyDescent="0.2">
      <c r="B72" s="615"/>
      <c r="C72" s="315" t="s">
        <v>149</v>
      </c>
      <c r="D72" s="262">
        <v>45</v>
      </c>
      <c r="E72" s="263">
        <f t="shared" si="0"/>
        <v>42.75</v>
      </c>
      <c r="F72" s="263">
        <f t="shared" si="1"/>
        <v>41.85</v>
      </c>
      <c r="G72" s="263">
        <f t="shared" si="2"/>
        <v>40.5</v>
      </c>
      <c r="H72" s="263">
        <f t="shared" si="3"/>
        <v>39.15</v>
      </c>
      <c r="I72" s="267">
        <f t="shared" si="4"/>
        <v>36</v>
      </c>
      <c r="J72" s="338" t="s">
        <v>144</v>
      </c>
      <c r="K72" s="273">
        <v>8.61</v>
      </c>
    </row>
    <row r="73" spans="2:11" ht="15.75" customHeight="1" thickBot="1" x14ac:dyDescent="0.25">
      <c r="B73" s="616"/>
      <c r="C73" s="316" t="s">
        <v>150</v>
      </c>
      <c r="D73" s="276">
        <v>36</v>
      </c>
      <c r="E73" s="277">
        <f t="shared" si="0"/>
        <v>34.199999999999996</v>
      </c>
      <c r="F73" s="277">
        <f t="shared" si="1"/>
        <v>33.480000000000004</v>
      </c>
      <c r="G73" s="277">
        <f t="shared" si="2"/>
        <v>32.4</v>
      </c>
      <c r="H73" s="282">
        <f t="shared" si="3"/>
        <v>31.32</v>
      </c>
      <c r="I73" s="282">
        <f t="shared" si="4"/>
        <v>28.8</v>
      </c>
      <c r="J73" s="343" t="s">
        <v>151</v>
      </c>
      <c r="K73" s="312">
        <v>13.65</v>
      </c>
    </row>
    <row r="74" spans="2:11" ht="93" customHeight="1" thickBot="1" x14ac:dyDescent="0.25">
      <c r="B74" s="311"/>
      <c r="C74" s="301" t="s">
        <v>399</v>
      </c>
      <c r="D74" s="279">
        <v>247</v>
      </c>
      <c r="E74" s="266">
        <f t="shared" si="0"/>
        <v>234.64999999999998</v>
      </c>
      <c r="F74" s="266">
        <f t="shared" si="1"/>
        <v>229.71</v>
      </c>
      <c r="G74" s="274">
        <f t="shared" si="2"/>
        <v>222.3</v>
      </c>
      <c r="H74" s="245">
        <f t="shared" si="3"/>
        <v>214.89</v>
      </c>
      <c r="I74" s="335">
        <f t="shared" si="4"/>
        <v>197.60000000000002</v>
      </c>
      <c r="J74" s="344">
        <v>30</v>
      </c>
      <c r="K74" s="296"/>
    </row>
    <row r="75" spans="2:11" ht="93" customHeight="1" thickBot="1" x14ac:dyDescent="0.25">
      <c r="B75" s="311"/>
      <c r="C75" s="300" t="s">
        <v>400</v>
      </c>
      <c r="D75" s="283">
        <v>160</v>
      </c>
      <c r="E75" s="275">
        <f t="shared" si="0"/>
        <v>152</v>
      </c>
      <c r="F75" s="275">
        <f t="shared" si="1"/>
        <v>148.80000000000001</v>
      </c>
      <c r="G75" s="275">
        <f t="shared" si="2"/>
        <v>144</v>
      </c>
      <c r="H75" s="284">
        <f t="shared" si="3"/>
        <v>139.19999999999999</v>
      </c>
      <c r="I75" s="329">
        <f t="shared" si="4"/>
        <v>128</v>
      </c>
      <c r="J75" s="345">
        <v>50</v>
      </c>
      <c r="K75" s="285">
        <f>0.002*100*50</f>
        <v>10</v>
      </c>
    </row>
    <row r="76" spans="2:11" ht="93" customHeight="1" thickBot="1" x14ac:dyDescent="0.25">
      <c r="B76" s="311"/>
      <c r="C76" s="301" t="s">
        <v>401</v>
      </c>
      <c r="D76" s="279">
        <v>134</v>
      </c>
      <c r="E76" s="266">
        <f t="shared" si="0"/>
        <v>127.3</v>
      </c>
      <c r="F76" s="266">
        <f t="shared" si="1"/>
        <v>124.62</v>
      </c>
      <c r="G76" s="266">
        <f t="shared" si="2"/>
        <v>120.60000000000001</v>
      </c>
      <c r="H76" s="274">
        <f t="shared" si="3"/>
        <v>116.58</v>
      </c>
      <c r="I76" s="335">
        <f t="shared" si="4"/>
        <v>107.2</v>
      </c>
      <c r="J76" s="344">
        <v>40</v>
      </c>
      <c r="K76" s="296">
        <v>3.9</v>
      </c>
    </row>
    <row r="77" spans="2:11" ht="46.5" customHeight="1" x14ac:dyDescent="0.2">
      <c r="B77" s="614"/>
      <c r="C77" s="302" t="s">
        <v>402</v>
      </c>
      <c r="D77" s="286">
        <v>515</v>
      </c>
      <c r="E77" s="287">
        <f t="shared" si="0"/>
        <v>489.25</v>
      </c>
      <c r="F77" s="271">
        <f t="shared" si="1"/>
        <v>478.95000000000005</v>
      </c>
      <c r="G77" s="287">
        <f t="shared" si="2"/>
        <v>463.5</v>
      </c>
      <c r="H77" s="280">
        <f t="shared" si="3"/>
        <v>448.05</v>
      </c>
      <c r="I77" s="330">
        <f t="shared" si="4"/>
        <v>412</v>
      </c>
      <c r="J77" s="346">
        <v>20</v>
      </c>
      <c r="K77" s="288"/>
    </row>
    <row r="78" spans="2:11" ht="46.5" customHeight="1" thickBot="1" x14ac:dyDescent="0.25">
      <c r="B78" s="616"/>
      <c r="C78" s="303" t="s">
        <v>403</v>
      </c>
      <c r="D78" s="289">
        <v>545</v>
      </c>
      <c r="E78" s="290">
        <f t="shared" si="0"/>
        <v>517.75</v>
      </c>
      <c r="F78" s="277">
        <f t="shared" si="1"/>
        <v>506.85</v>
      </c>
      <c r="G78" s="290">
        <f t="shared" si="2"/>
        <v>490.5</v>
      </c>
      <c r="H78" s="282">
        <f t="shared" si="3"/>
        <v>474.15</v>
      </c>
      <c r="I78" s="331">
        <f t="shared" si="4"/>
        <v>436</v>
      </c>
      <c r="J78" s="347">
        <v>20</v>
      </c>
      <c r="K78" s="291"/>
    </row>
    <row r="79" spans="2:11" ht="93" customHeight="1" thickBot="1" x14ac:dyDescent="0.25">
      <c r="B79" s="311"/>
      <c r="C79" s="118" t="s">
        <v>404</v>
      </c>
      <c r="D79" s="247">
        <v>153</v>
      </c>
      <c r="E79" s="245">
        <f t="shared" si="0"/>
        <v>145.35</v>
      </c>
      <c r="F79" s="245">
        <f t="shared" si="1"/>
        <v>142.29000000000002</v>
      </c>
      <c r="G79" s="290">
        <f t="shared" si="2"/>
        <v>137.70000000000002</v>
      </c>
      <c r="H79" s="266">
        <f t="shared" si="3"/>
        <v>133.10999999999999</v>
      </c>
      <c r="I79" s="335">
        <f t="shared" si="4"/>
        <v>122.4</v>
      </c>
      <c r="J79" s="162">
        <v>25</v>
      </c>
      <c r="K79" s="313"/>
    </row>
    <row r="80" spans="2:11" ht="93" customHeight="1" thickBot="1" x14ac:dyDescent="0.25">
      <c r="B80" s="311"/>
      <c r="C80" s="121" t="s">
        <v>405</v>
      </c>
      <c r="D80" s="232">
        <v>249</v>
      </c>
      <c r="E80" s="233">
        <f t="shared" si="0"/>
        <v>236.54999999999998</v>
      </c>
      <c r="F80" s="233">
        <f t="shared" si="1"/>
        <v>231.57000000000002</v>
      </c>
      <c r="G80" s="233">
        <f t="shared" si="2"/>
        <v>224.1</v>
      </c>
      <c r="H80" s="275">
        <f t="shared" si="3"/>
        <v>216.63</v>
      </c>
      <c r="I80" s="329">
        <f t="shared" si="4"/>
        <v>199.20000000000002</v>
      </c>
      <c r="J80" s="157">
        <v>30</v>
      </c>
      <c r="K80" s="219">
        <v>6</v>
      </c>
    </row>
    <row r="81" spans="2:11" ht="93" customHeight="1" thickBot="1" x14ac:dyDescent="0.25">
      <c r="B81" s="311"/>
      <c r="C81" s="220" t="s">
        <v>406</v>
      </c>
      <c r="D81" s="297">
        <v>42</v>
      </c>
      <c r="E81" s="298">
        <f t="shared" si="0"/>
        <v>39.9</v>
      </c>
      <c r="F81" s="298">
        <f t="shared" si="1"/>
        <v>39.06</v>
      </c>
      <c r="G81" s="298">
        <f t="shared" si="2"/>
        <v>37.800000000000004</v>
      </c>
      <c r="H81" s="298">
        <f t="shared" si="3"/>
        <v>36.54</v>
      </c>
      <c r="I81" s="342">
        <f t="shared" si="4"/>
        <v>33.6</v>
      </c>
      <c r="J81" s="348">
        <v>100</v>
      </c>
      <c r="K81" s="152"/>
    </row>
  </sheetData>
  <sheetProtection selectLockedCells="1" selectUnlockedCells="1"/>
  <mergeCells count="92">
    <mergeCell ref="B68:B73"/>
    <mergeCell ref="B64:K64"/>
    <mergeCell ref="B65:B66"/>
    <mergeCell ref="B77:B78"/>
    <mergeCell ref="B12:K12"/>
    <mergeCell ref="B13:B19"/>
    <mergeCell ref="B20:B25"/>
    <mergeCell ref="B26:B32"/>
    <mergeCell ref="B33:B38"/>
    <mergeCell ref="B39:B44"/>
    <mergeCell ref="B45:B51"/>
    <mergeCell ref="B52:B55"/>
    <mergeCell ref="B56:B60"/>
    <mergeCell ref="D56:D60"/>
    <mergeCell ref="E56:E60"/>
    <mergeCell ref="F56:F60"/>
    <mergeCell ref="G56:G60"/>
    <mergeCell ref="H56:H60"/>
    <mergeCell ref="I56:I60"/>
    <mergeCell ref="D52:D55"/>
    <mergeCell ref="E52:E55"/>
    <mergeCell ref="F52:F55"/>
    <mergeCell ref="G52:G55"/>
    <mergeCell ref="H52:H55"/>
    <mergeCell ref="I47:I51"/>
    <mergeCell ref="J47:J51"/>
    <mergeCell ref="K47:K51"/>
    <mergeCell ref="J56:J60"/>
    <mergeCell ref="K56:K60"/>
    <mergeCell ref="I52:I55"/>
    <mergeCell ref="J52:J55"/>
    <mergeCell ref="K52:K55"/>
    <mergeCell ref="D47:D51"/>
    <mergeCell ref="E47:E51"/>
    <mergeCell ref="F47:F51"/>
    <mergeCell ref="G47:G51"/>
    <mergeCell ref="H47:H51"/>
    <mergeCell ref="D35:D38"/>
    <mergeCell ref="E35:E38"/>
    <mergeCell ref="F35:F38"/>
    <mergeCell ref="G35:G38"/>
    <mergeCell ref="J41:J44"/>
    <mergeCell ref="D41:D44"/>
    <mergeCell ref="E41:E44"/>
    <mergeCell ref="F41:F44"/>
    <mergeCell ref="G41:G44"/>
    <mergeCell ref="H41:H44"/>
    <mergeCell ref="H35:H38"/>
    <mergeCell ref="I35:I38"/>
    <mergeCell ref="H28:H32"/>
    <mergeCell ref="I28:I32"/>
    <mergeCell ref="J28:J32"/>
    <mergeCell ref="K28:K32"/>
    <mergeCell ref="I41:I44"/>
    <mergeCell ref="J35:J38"/>
    <mergeCell ref="K35:K38"/>
    <mergeCell ref="K41:K44"/>
    <mergeCell ref="I22:I25"/>
    <mergeCell ref="J22:J25"/>
    <mergeCell ref="K22:K25"/>
    <mergeCell ref="E15:E19"/>
    <mergeCell ref="F15:F19"/>
    <mergeCell ref="G15:G19"/>
    <mergeCell ref="H15:H19"/>
    <mergeCell ref="I15:I19"/>
    <mergeCell ref="J15:J19"/>
    <mergeCell ref="B7:C7"/>
    <mergeCell ref="D7:K7"/>
    <mergeCell ref="B2:C6"/>
    <mergeCell ref="D2:K2"/>
    <mergeCell ref="D3:K3"/>
    <mergeCell ref="D4:K4"/>
    <mergeCell ref="D5:H5"/>
    <mergeCell ref="I5:K5"/>
    <mergeCell ref="D6:H6"/>
    <mergeCell ref="I6:K6"/>
    <mergeCell ref="B9:K9"/>
    <mergeCell ref="B10:B11"/>
    <mergeCell ref="D28:D32"/>
    <mergeCell ref="E28:E32"/>
    <mergeCell ref="F28:F32"/>
    <mergeCell ref="G28:G32"/>
    <mergeCell ref="C10:C11"/>
    <mergeCell ref="J10:J11"/>
    <mergeCell ref="K10:K11"/>
    <mergeCell ref="D15:D19"/>
    <mergeCell ref="K15:K19"/>
    <mergeCell ref="D22:D25"/>
    <mergeCell ref="E22:E25"/>
    <mergeCell ref="F22:F25"/>
    <mergeCell ref="G22:G25"/>
    <mergeCell ref="H22:H25"/>
  </mergeCells>
  <hyperlinks>
    <hyperlink ref="I6" r:id="rId1"/>
  </hyperlinks>
  <printOptions horizontalCentered="1"/>
  <pageMargins left="0.39370078740157483" right="0.39370078740157483" top="0" bottom="0" header="0.51181102362204722" footer="0.51181102362204722"/>
  <pageSetup paperSize="9" scale="85" firstPageNumber="0" orientation="portrait" horizontalDpi="300" verticalDpi="300" r:id="rId2"/>
  <headerFooter alignWithMargins="0">
    <oddFooter>&amp;R&amp;D</oddFooter>
  </headerFooter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N29"/>
  <sheetViews>
    <sheetView zoomScaleNormal="100" workbookViewId="0"/>
  </sheetViews>
  <sheetFormatPr defaultRowHeight="12.75" x14ac:dyDescent="0.2"/>
  <cols>
    <col min="1" max="1" width="0.42578125" style="9" customWidth="1"/>
    <col min="2" max="2" width="23.7109375" style="9" customWidth="1"/>
    <col min="3" max="3" width="15.42578125" style="9" customWidth="1"/>
    <col min="4" max="4" width="15.5703125" style="9" customWidth="1"/>
    <col min="5" max="5" width="9.140625" style="9" customWidth="1"/>
    <col min="6" max="7" width="9.140625" style="10" customWidth="1"/>
    <col min="8" max="10" width="9.140625" style="9" customWidth="1"/>
    <col min="11" max="12" width="6.42578125" style="9" customWidth="1"/>
    <col min="13" max="13" width="0.28515625" style="9" customWidth="1"/>
    <col min="14" max="14" width="0" style="8" hidden="1" customWidth="1"/>
    <col min="15" max="17" width="12" style="9" customWidth="1"/>
    <col min="18" max="246" width="9.140625" style="9" customWidth="1"/>
    <col min="247" max="16384" width="9.140625" style="9"/>
  </cols>
  <sheetData>
    <row r="1" spans="1:248" s="12" customFormat="1" ht="2.25" customHeight="1" thickBot="1" x14ac:dyDescent="0.25">
      <c r="B1" s="26"/>
      <c r="C1" s="26"/>
      <c r="D1" s="26"/>
      <c r="E1" s="30"/>
      <c r="F1" s="29"/>
      <c r="G1" s="29"/>
      <c r="H1" s="29"/>
      <c r="I1" s="29"/>
      <c r="J1" s="29"/>
      <c r="K1" s="19"/>
      <c r="L1" s="19"/>
      <c r="M1" s="19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U1" s="11"/>
      <c r="HV1" s="11"/>
      <c r="HW1" s="11"/>
      <c r="HX1" s="11"/>
      <c r="HY1" s="11"/>
      <c r="HZ1" s="11"/>
      <c r="IA1" s="11"/>
      <c r="IB1" s="11"/>
      <c r="IC1" s="11"/>
      <c r="ID1" s="11"/>
      <c r="IE1" s="11"/>
      <c r="IF1" s="11"/>
      <c r="IG1" s="11"/>
      <c r="IH1" s="11"/>
      <c r="II1" s="11"/>
      <c r="IJ1" s="11"/>
      <c r="IK1" s="11"/>
      <c r="IL1" s="11"/>
    </row>
    <row r="2" spans="1:248" s="13" customFormat="1" ht="18" customHeight="1" x14ac:dyDescent="0.2">
      <c r="B2" s="521"/>
      <c r="C2" s="522"/>
      <c r="D2" s="522"/>
      <c r="E2" s="535" t="s">
        <v>187</v>
      </c>
      <c r="F2" s="535"/>
      <c r="G2" s="535"/>
      <c r="H2" s="535"/>
      <c r="I2" s="535"/>
      <c r="J2" s="535"/>
      <c r="K2" s="535"/>
      <c r="L2" s="536"/>
      <c r="M2" s="20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</row>
    <row r="3" spans="1:248" s="13" customFormat="1" x14ac:dyDescent="0.2">
      <c r="B3" s="523"/>
      <c r="C3" s="524"/>
      <c r="D3" s="524"/>
      <c r="E3" s="527" t="s">
        <v>188</v>
      </c>
      <c r="F3" s="527"/>
      <c r="G3" s="527"/>
      <c r="H3" s="527"/>
      <c r="I3" s="527"/>
      <c r="J3" s="527"/>
      <c r="K3" s="527"/>
      <c r="L3" s="528"/>
      <c r="M3" s="2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</row>
    <row r="4" spans="1:248" s="13" customFormat="1" x14ac:dyDescent="0.2">
      <c r="B4" s="523"/>
      <c r="C4" s="524"/>
      <c r="D4" s="524"/>
      <c r="E4" s="537" t="s">
        <v>186</v>
      </c>
      <c r="F4" s="537"/>
      <c r="G4" s="537"/>
      <c r="H4" s="537"/>
      <c r="I4" s="537"/>
      <c r="J4" s="537"/>
      <c r="K4" s="537"/>
      <c r="L4" s="538"/>
      <c r="M4" s="22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</row>
    <row r="5" spans="1:248" s="13" customFormat="1" x14ac:dyDescent="0.2">
      <c r="B5" s="523"/>
      <c r="C5" s="524"/>
      <c r="D5" s="524"/>
      <c r="E5" s="533" t="s">
        <v>176</v>
      </c>
      <c r="F5" s="533"/>
      <c r="G5" s="533"/>
      <c r="H5" s="533"/>
      <c r="I5" s="533"/>
      <c r="J5" s="529" t="s">
        <v>173</v>
      </c>
      <c r="K5" s="529"/>
      <c r="L5" s="530"/>
      <c r="M5" s="23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</row>
    <row r="6" spans="1:248" s="13" customFormat="1" x14ac:dyDescent="0.2">
      <c r="B6" s="523"/>
      <c r="C6" s="524"/>
      <c r="D6" s="524"/>
      <c r="E6" s="534" t="s">
        <v>178</v>
      </c>
      <c r="F6" s="534"/>
      <c r="G6" s="534"/>
      <c r="H6" s="534"/>
      <c r="I6" s="534"/>
      <c r="J6" s="529" t="s">
        <v>177</v>
      </c>
      <c r="K6" s="529"/>
      <c r="L6" s="530"/>
      <c r="M6" s="19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</row>
    <row r="7" spans="1:248" s="13" customFormat="1" x14ac:dyDescent="0.2">
      <c r="B7" s="525">
        <v>45689</v>
      </c>
      <c r="C7" s="526"/>
      <c r="D7" s="526"/>
      <c r="E7" s="527" t="s">
        <v>189</v>
      </c>
      <c r="F7" s="527"/>
      <c r="G7" s="527"/>
      <c r="H7" s="527"/>
      <c r="I7" s="527"/>
      <c r="J7" s="527"/>
      <c r="K7" s="527"/>
      <c r="L7" s="528"/>
      <c r="M7" s="2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</row>
    <row r="8" spans="1:248" s="13" customFormat="1" ht="3.75" customHeight="1" thickBot="1" x14ac:dyDescent="0.25">
      <c r="B8" s="32"/>
      <c r="C8" s="326"/>
      <c r="D8" s="16"/>
      <c r="E8" s="31"/>
      <c r="F8" s="17"/>
      <c r="G8" s="17"/>
      <c r="H8" s="17"/>
      <c r="I8" s="17"/>
      <c r="J8" s="17"/>
      <c r="K8" s="16"/>
      <c r="L8" s="18"/>
      <c r="M8" s="3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</row>
    <row r="9" spans="1:248" s="15" customFormat="1" ht="41.25" customHeight="1" thickBot="1" x14ac:dyDescent="0.25">
      <c r="B9" s="452" t="s">
        <v>0</v>
      </c>
      <c r="C9" s="638"/>
      <c r="D9" s="453"/>
      <c r="E9" s="453"/>
      <c r="F9" s="453"/>
      <c r="G9" s="453"/>
      <c r="H9" s="453"/>
      <c r="I9" s="453"/>
      <c r="J9" s="453"/>
      <c r="K9" s="453"/>
      <c r="L9" s="454"/>
      <c r="M9" s="2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</row>
    <row r="10" spans="1:248" s="15" customFormat="1" ht="22.5" customHeight="1" x14ac:dyDescent="0.2">
      <c r="B10" s="469" t="s">
        <v>1</v>
      </c>
      <c r="C10" s="639" t="s">
        <v>407</v>
      </c>
      <c r="D10" s="458" t="s">
        <v>154</v>
      </c>
      <c r="E10" s="62" t="s">
        <v>14</v>
      </c>
      <c r="F10" s="63" t="s">
        <v>15</v>
      </c>
      <c r="G10" s="63" t="s">
        <v>16</v>
      </c>
      <c r="H10" s="63" t="s">
        <v>17</v>
      </c>
      <c r="I10" s="63" t="s">
        <v>18</v>
      </c>
      <c r="J10" s="64" t="s">
        <v>31</v>
      </c>
      <c r="K10" s="471" t="s">
        <v>174</v>
      </c>
      <c r="L10" s="463" t="s">
        <v>175</v>
      </c>
      <c r="M10" s="25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</row>
    <row r="11" spans="1:248" s="15" customFormat="1" ht="43.5" customHeight="1" thickBot="1" x14ac:dyDescent="0.25">
      <c r="B11" s="470"/>
      <c r="C11" s="640"/>
      <c r="D11" s="459"/>
      <c r="E11" s="65" t="s">
        <v>19</v>
      </c>
      <c r="F11" s="66" t="s">
        <v>410</v>
      </c>
      <c r="G11" s="66" t="s">
        <v>411</v>
      </c>
      <c r="H11" s="66" t="s">
        <v>412</v>
      </c>
      <c r="I11" s="66" t="s">
        <v>413</v>
      </c>
      <c r="J11" s="67" t="s">
        <v>414</v>
      </c>
      <c r="K11" s="472"/>
      <c r="L11" s="464"/>
      <c r="M11" s="25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</row>
    <row r="12" spans="1:248" customFormat="1" ht="25.5" customHeight="1" thickBot="1" x14ac:dyDescent="0.25">
      <c r="A12" s="1"/>
      <c r="B12" s="636" t="s">
        <v>152</v>
      </c>
      <c r="C12" s="623"/>
      <c r="D12" s="623"/>
      <c r="E12" s="623"/>
      <c r="F12" s="623"/>
      <c r="G12" s="623"/>
      <c r="H12" s="623"/>
      <c r="I12" s="623"/>
      <c r="J12" s="623"/>
      <c r="K12" s="623"/>
      <c r="L12" s="637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</row>
    <row r="13" spans="1:248" ht="32.25" customHeight="1" thickBot="1" x14ac:dyDescent="0.25">
      <c r="B13" s="614"/>
      <c r="C13" s="410" t="s">
        <v>155</v>
      </c>
      <c r="D13" s="655" t="s">
        <v>156</v>
      </c>
      <c r="E13" s="656"/>
      <c r="F13" s="656"/>
      <c r="G13" s="656"/>
      <c r="H13" s="656"/>
      <c r="I13" s="656"/>
      <c r="J13" s="656"/>
      <c r="K13" s="657"/>
      <c r="L13" s="658"/>
    </row>
    <row r="14" spans="1:248" ht="32.25" customHeight="1" x14ac:dyDescent="0.2">
      <c r="B14" s="653"/>
      <c r="C14" s="664" t="s">
        <v>157</v>
      </c>
      <c r="D14" s="411" t="s">
        <v>158</v>
      </c>
      <c r="E14" s="92">
        <v>49.5</v>
      </c>
      <c r="F14" s="398">
        <f>E14*0.9</f>
        <v>44.550000000000004</v>
      </c>
      <c r="G14" s="398">
        <f>E14*0.85</f>
        <v>42.074999999999996</v>
      </c>
      <c r="H14" s="398">
        <f>E14*0.8</f>
        <v>39.6</v>
      </c>
      <c r="I14" s="398">
        <f>E14*0.77</f>
        <v>38.115000000000002</v>
      </c>
      <c r="J14" s="399">
        <f>E14*0.7</f>
        <v>34.65</v>
      </c>
      <c r="K14" s="429">
        <v>45</v>
      </c>
      <c r="L14" s="94"/>
    </row>
    <row r="15" spans="1:248" ht="32.25" customHeight="1" x14ac:dyDescent="0.2">
      <c r="B15" s="653"/>
      <c r="C15" s="666"/>
      <c r="D15" s="413" t="s">
        <v>159</v>
      </c>
      <c r="E15" s="99">
        <v>70.5</v>
      </c>
      <c r="F15" s="424">
        <f>E15*0.9</f>
        <v>63.45</v>
      </c>
      <c r="G15" s="424">
        <f>E15*0.85</f>
        <v>59.924999999999997</v>
      </c>
      <c r="H15" s="424">
        <f>E15*0.8</f>
        <v>56.400000000000006</v>
      </c>
      <c r="I15" s="424">
        <f>E15*0.77</f>
        <v>54.285000000000004</v>
      </c>
      <c r="J15" s="425">
        <f>E15*0.7</f>
        <v>49.349999999999994</v>
      </c>
      <c r="K15" s="428">
        <v>45</v>
      </c>
      <c r="L15" s="98"/>
    </row>
    <row r="16" spans="1:248" ht="32.25" customHeight="1" thickBot="1" x14ac:dyDescent="0.25">
      <c r="B16" s="654"/>
      <c r="C16" s="427" t="s">
        <v>639</v>
      </c>
      <c r="D16" s="413" t="s">
        <v>159</v>
      </c>
      <c r="E16" s="99">
        <v>70</v>
      </c>
      <c r="F16" s="394">
        <f>E16*0.9</f>
        <v>63</v>
      </c>
      <c r="G16" s="394">
        <f>E16*0.85</f>
        <v>59.5</v>
      </c>
      <c r="H16" s="394">
        <f>E16*0.8</f>
        <v>56</v>
      </c>
      <c r="I16" s="394">
        <f>E16*0.77</f>
        <v>53.9</v>
      </c>
      <c r="J16" s="397">
        <f>E16*0.7</f>
        <v>49</v>
      </c>
      <c r="K16" s="430">
        <v>30</v>
      </c>
      <c r="L16" s="349"/>
    </row>
    <row r="17" spans="2:12" ht="32.25" customHeight="1" thickBot="1" x14ac:dyDescent="0.25">
      <c r="B17" s="614"/>
      <c r="C17" s="435" t="s">
        <v>155</v>
      </c>
      <c r="D17" s="659" t="s">
        <v>160</v>
      </c>
      <c r="E17" s="657"/>
      <c r="F17" s="657"/>
      <c r="G17" s="657"/>
      <c r="H17" s="657"/>
      <c r="I17" s="657"/>
      <c r="J17" s="657"/>
      <c r="K17" s="660"/>
      <c r="L17" s="661"/>
    </row>
    <row r="18" spans="2:12" ht="32.25" customHeight="1" x14ac:dyDescent="0.2">
      <c r="B18" s="653"/>
      <c r="C18" s="667" t="s">
        <v>161</v>
      </c>
      <c r="D18" s="434" t="s">
        <v>158</v>
      </c>
      <c r="E18" s="128">
        <v>49.5</v>
      </c>
      <c r="F18" s="43">
        <f>E18*0.9</f>
        <v>44.550000000000004</v>
      </c>
      <c r="G18" s="43">
        <f>E18*0.85</f>
        <v>42.074999999999996</v>
      </c>
      <c r="H18" s="43">
        <f>E18*0.8</f>
        <v>39.6</v>
      </c>
      <c r="I18" s="43">
        <f>E18*0.77</f>
        <v>38.115000000000002</v>
      </c>
      <c r="J18" s="44">
        <f>E18*0.7</f>
        <v>34.65</v>
      </c>
      <c r="K18" s="431">
        <v>50</v>
      </c>
      <c r="L18" s="94"/>
    </row>
    <row r="19" spans="2:12" ht="32.25" customHeight="1" x14ac:dyDescent="0.2">
      <c r="B19" s="653"/>
      <c r="C19" s="668"/>
      <c r="D19" s="409" t="s">
        <v>159</v>
      </c>
      <c r="E19" s="96">
        <v>70.5</v>
      </c>
      <c r="F19" s="423">
        <f>E19*0.9</f>
        <v>63.45</v>
      </c>
      <c r="G19" s="423">
        <f>E19*0.85</f>
        <v>59.924999999999997</v>
      </c>
      <c r="H19" s="423">
        <f>E19*0.8</f>
        <v>56.400000000000006</v>
      </c>
      <c r="I19" s="423">
        <f>E19*0.77</f>
        <v>54.285000000000004</v>
      </c>
      <c r="J19" s="50">
        <f>E19*0.7</f>
        <v>49.349999999999994</v>
      </c>
      <c r="K19" s="432">
        <v>50</v>
      </c>
      <c r="L19" s="98"/>
    </row>
    <row r="20" spans="2:12" ht="32.25" customHeight="1" thickBot="1" x14ac:dyDescent="0.25">
      <c r="B20" s="654"/>
      <c r="C20" s="427" t="s">
        <v>639</v>
      </c>
      <c r="D20" s="412" t="s">
        <v>159</v>
      </c>
      <c r="E20" s="133">
        <v>70</v>
      </c>
      <c r="F20" s="55">
        <f>E20*0.9</f>
        <v>63</v>
      </c>
      <c r="G20" s="55">
        <f>E20*0.85</f>
        <v>59.5</v>
      </c>
      <c r="H20" s="55">
        <f>E20*0.8</f>
        <v>56</v>
      </c>
      <c r="I20" s="55">
        <f>E20*0.77</f>
        <v>53.9</v>
      </c>
      <c r="J20" s="56">
        <f>E20*0.7</f>
        <v>49</v>
      </c>
      <c r="K20" s="433">
        <v>35</v>
      </c>
      <c r="L20" s="349"/>
    </row>
    <row r="21" spans="2:12" ht="32.25" customHeight="1" thickBot="1" x14ac:dyDescent="0.25">
      <c r="B21" s="614"/>
      <c r="C21" s="426" t="s">
        <v>162</v>
      </c>
      <c r="D21" s="662" t="s">
        <v>163</v>
      </c>
      <c r="E21" s="662"/>
      <c r="F21" s="662"/>
      <c r="G21" s="662"/>
      <c r="H21" s="662"/>
      <c r="I21" s="662"/>
      <c r="J21" s="662"/>
      <c r="K21" s="662"/>
      <c r="L21" s="663"/>
    </row>
    <row r="22" spans="2:12" ht="32.25" customHeight="1" x14ac:dyDescent="0.2">
      <c r="B22" s="615"/>
      <c r="C22" s="664" t="s">
        <v>496</v>
      </c>
      <c r="D22" s="409" t="s">
        <v>158</v>
      </c>
      <c r="E22" s="96">
        <v>50.25</v>
      </c>
      <c r="F22" s="107">
        <f>E22*0.9</f>
        <v>45.225000000000001</v>
      </c>
      <c r="G22" s="107">
        <f>E22*0.85</f>
        <v>42.712499999999999</v>
      </c>
      <c r="H22" s="107">
        <f>E22*0.8</f>
        <v>40.200000000000003</v>
      </c>
      <c r="I22" s="107">
        <f>E22*0.77</f>
        <v>38.692500000000003</v>
      </c>
      <c r="J22" s="108">
        <f>E22*0.7</f>
        <v>35.174999999999997</v>
      </c>
      <c r="K22" s="97">
        <v>40</v>
      </c>
      <c r="L22" s="98"/>
    </row>
    <row r="23" spans="2:12" ht="32.25" customHeight="1" thickBot="1" x14ac:dyDescent="0.25">
      <c r="B23" s="616"/>
      <c r="C23" s="665"/>
      <c r="D23" s="412" t="s">
        <v>159</v>
      </c>
      <c r="E23" s="133">
        <v>63</v>
      </c>
      <c r="F23" s="107">
        <f>E23*0.9</f>
        <v>56.7</v>
      </c>
      <c r="G23" s="107">
        <f>E23*0.85</f>
        <v>53.55</v>
      </c>
      <c r="H23" s="107">
        <f>E23*0.8</f>
        <v>50.400000000000006</v>
      </c>
      <c r="I23" s="107">
        <f>E23*0.77</f>
        <v>48.51</v>
      </c>
      <c r="J23" s="108">
        <f>E23*0.7</f>
        <v>44.099999999999994</v>
      </c>
      <c r="K23" s="153">
        <v>40</v>
      </c>
      <c r="L23" s="349"/>
    </row>
    <row r="24" spans="2:12" ht="13.5" thickBot="1" x14ac:dyDescent="0.25"/>
    <row r="25" spans="2:12" ht="19.5" customHeight="1" x14ac:dyDescent="0.25">
      <c r="B25" s="647" t="s">
        <v>164</v>
      </c>
      <c r="C25" s="648"/>
      <c r="D25" s="648"/>
      <c r="E25" s="648"/>
      <c r="F25" s="648"/>
      <c r="G25" s="648"/>
      <c r="H25" s="648"/>
      <c r="I25" s="648"/>
      <c r="J25" s="648"/>
      <c r="K25" s="648"/>
      <c r="L25" s="649"/>
    </row>
    <row r="26" spans="2:12" ht="32.25" customHeight="1" x14ac:dyDescent="0.2">
      <c r="B26" s="641" t="s">
        <v>165</v>
      </c>
      <c r="C26" s="642"/>
      <c r="D26" s="642"/>
      <c r="E26" s="642"/>
      <c r="F26" s="642"/>
      <c r="G26" s="642"/>
      <c r="H26" s="642"/>
      <c r="I26" s="642"/>
      <c r="J26" s="642"/>
      <c r="K26" s="642"/>
      <c r="L26" s="643"/>
    </row>
    <row r="27" spans="2:12" ht="7.5" customHeight="1" x14ac:dyDescent="0.2">
      <c r="B27" s="350"/>
      <c r="C27" s="351"/>
      <c r="D27" s="351"/>
      <c r="E27" s="351"/>
      <c r="F27" s="352"/>
      <c r="G27" s="352"/>
      <c r="H27" s="351"/>
      <c r="I27" s="351"/>
      <c r="J27" s="351"/>
      <c r="K27" s="351"/>
      <c r="L27" s="353"/>
    </row>
    <row r="28" spans="2:12" ht="18" customHeight="1" x14ac:dyDescent="0.25">
      <c r="B28" s="650" t="s">
        <v>166</v>
      </c>
      <c r="C28" s="651"/>
      <c r="D28" s="651"/>
      <c r="E28" s="651"/>
      <c r="F28" s="651"/>
      <c r="G28" s="651"/>
      <c r="H28" s="651"/>
      <c r="I28" s="651"/>
      <c r="J28" s="651"/>
      <c r="K28" s="651"/>
      <c r="L28" s="652"/>
    </row>
    <row r="29" spans="2:12" ht="50.25" customHeight="1" thickBot="1" x14ac:dyDescent="0.25">
      <c r="B29" s="644" t="s">
        <v>167</v>
      </c>
      <c r="C29" s="645"/>
      <c r="D29" s="645"/>
      <c r="E29" s="645"/>
      <c r="F29" s="645"/>
      <c r="G29" s="645"/>
      <c r="H29" s="645"/>
      <c r="I29" s="645"/>
      <c r="J29" s="645"/>
      <c r="K29" s="645"/>
      <c r="L29" s="646"/>
    </row>
  </sheetData>
  <mergeCells count="30">
    <mergeCell ref="C10:C11"/>
    <mergeCell ref="B26:L26"/>
    <mergeCell ref="B29:L29"/>
    <mergeCell ref="B25:L25"/>
    <mergeCell ref="B28:L28"/>
    <mergeCell ref="B13:B16"/>
    <mergeCell ref="D13:L13"/>
    <mergeCell ref="B17:B20"/>
    <mergeCell ref="D17:L17"/>
    <mergeCell ref="B21:B23"/>
    <mergeCell ref="D21:L21"/>
    <mergeCell ref="C22:C23"/>
    <mergeCell ref="C14:C15"/>
    <mergeCell ref="C18:C19"/>
    <mergeCell ref="B2:D6"/>
    <mergeCell ref="B12:L12"/>
    <mergeCell ref="E2:L2"/>
    <mergeCell ref="E3:L3"/>
    <mergeCell ref="E4:L4"/>
    <mergeCell ref="E5:I5"/>
    <mergeCell ref="J5:L5"/>
    <mergeCell ref="E6:I6"/>
    <mergeCell ref="J6:L6"/>
    <mergeCell ref="B7:D7"/>
    <mergeCell ref="E7:L7"/>
    <mergeCell ref="B9:L9"/>
    <mergeCell ref="B10:B11"/>
    <mergeCell ref="D10:D11"/>
    <mergeCell ref="K10:K11"/>
    <mergeCell ref="L10:L11"/>
  </mergeCells>
  <hyperlinks>
    <hyperlink ref="J6" r:id="rId1"/>
  </hyperlinks>
  <printOptions horizontalCentered="1"/>
  <pageMargins left="0.31496062992125984" right="0.31496062992125984" top="0.35433070866141736" bottom="0.74803149606299213" header="0.31496062992125984" footer="0.31496062992125984"/>
  <pageSetup paperSize="9" scale="69" orientation="portrait" r:id="rId2"/>
  <headerFooter>
    <oddFooter>&amp;R&amp;D</oddFooter>
  </headerFooter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O105"/>
  <sheetViews>
    <sheetView workbookViewId="0"/>
  </sheetViews>
  <sheetFormatPr defaultRowHeight="12.75" x14ac:dyDescent="0.2"/>
  <cols>
    <col min="1" max="1" width="0.42578125" style="359" customWidth="1"/>
    <col min="2" max="2" width="23.7109375" style="359" customWidth="1"/>
    <col min="3" max="3" width="31" style="359" customWidth="1"/>
    <col min="4" max="9" width="9.140625" style="359" customWidth="1"/>
    <col min="10" max="11" width="6.42578125" style="359" customWidth="1"/>
    <col min="12" max="12" width="0.28515625" style="359" customWidth="1"/>
    <col min="13" max="13" width="0" style="359" hidden="1" customWidth="1"/>
    <col min="14" max="18" width="12" style="359" customWidth="1"/>
    <col min="19" max="247" width="9.140625" style="359" customWidth="1"/>
    <col min="248" max="16384" width="9.140625" style="359"/>
  </cols>
  <sheetData>
    <row r="1" spans="1:249" s="12" customFormat="1" ht="2.25" customHeight="1" thickBot="1" x14ac:dyDescent="0.25">
      <c r="B1" s="26"/>
      <c r="C1" s="26"/>
      <c r="D1" s="30"/>
      <c r="E1" s="29"/>
      <c r="F1" s="29"/>
      <c r="G1" s="29"/>
      <c r="H1" s="29"/>
      <c r="I1" s="29"/>
      <c r="J1" s="19"/>
      <c r="K1" s="19"/>
      <c r="L1" s="19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U1" s="11"/>
      <c r="HV1" s="11"/>
      <c r="HW1" s="11"/>
      <c r="HX1" s="11"/>
      <c r="HY1" s="11"/>
      <c r="HZ1" s="11"/>
      <c r="IA1" s="11"/>
      <c r="IB1" s="11"/>
      <c r="IC1" s="11"/>
      <c r="ID1" s="11"/>
      <c r="IE1" s="11"/>
      <c r="IF1" s="11"/>
      <c r="IG1" s="11"/>
      <c r="IH1" s="11"/>
      <c r="II1" s="11"/>
      <c r="IJ1" s="11"/>
      <c r="IK1" s="11"/>
      <c r="IL1" s="11"/>
      <c r="IM1" s="11"/>
    </row>
    <row r="2" spans="1:249" s="60" customFormat="1" ht="18" customHeight="1" x14ac:dyDescent="0.2">
      <c r="B2" s="521"/>
      <c r="C2" s="522"/>
      <c r="D2" s="535" t="s">
        <v>187</v>
      </c>
      <c r="E2" s="535"/>
      <c r="F2" s="535"/>
      <c r="G2" s="535"/>
      <c r="H2" s="535"/>
      <c r="I2" s="535"/>
      <c r="J2" s="535"/>
      <c r="K2" s="536"/>
      <c r="L2" s="20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</row>
    <row r="3" spans="1:249" s="60" customFormat="1" x14ac:dyDescent="0.2">
      <c r="B3" s="523"/>
      <c r="C3" s="524"/>
      <c r="D3" s="527" t="s">
        <v>188</v>
      </c>
      <c r="E3" s="527"/>
      <c r="F3" s="527"/>
      <c r="G3" s="527"/>
      <c r="H3" s="527"/>
      <c r="I3" s="527"/>
      <c r="J3" s="527"/>
      <c r="K3" s="528"/>
      <c r="L3" s="2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</row>
    <row r="4" spans="1:249" s="60" customFormat="1" x14ac:dyDescent="0.2">
      <c r="B4" s="523"/>
      <c r="C4" s="524"/>
      <c r="D4" s="537" t="s">
        <v>186</v>
      </c>
      <c r="E4" s="537"/>
      <c r="F4" s="537"/>
      <c r="G4" s="537"/>
      <c r="H4" s="537"/>
      <c r="I4" s="537"/>
      <c r="J4" s="537"/>
      <c r="K4" s="538"/>
      <c r="L4" s="2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</row>
    <row r="5" spans="1:249" s="60" customFormat="1" x14ac:dyDescent="0.2">
      <c r="B5" s="523"/>
      <c r="C5" s="524"/>
      <c r="D5" s="533" t="s">
        <v>176</v>
      </c>
      <c r="E5" s="533"/>
      <c r="F5" s="533"/>
      <c r="G5" s="533"/>
      <c r="H5" s="533"/>
      <c r="I5" s="529" t="s">
        <v>173</v>
      </c>
      <c r="J5" s="529"/>
      <c r="K5" s="530"/>
      <c r="L5" s="23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</row>
    <row r="6" spans="1:249" s="60" customFormat="1" x14ac:dyDescent="0.2">
      <c r="B6" s="523"/>
      <c r="C6" s="524"/>
      <c r="D6" s="534" t="s">
        <v>178</v>
      </c>
      <c r="E6" s="534"/>
      <c r="F6" s="534"/>
      <c r="G6" s="534"/>
      <c r="H6" s="534"/>
      <c r="I6" s="529" t="s">
        <v>177</v>
      </c>
      <c r="J6" s="531"/>
      <c r="K6" s="532"/>
      <c r="L6" s="19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</row>
    <row r="7" spans="1:249" s="60" customFormat="1" x14ac:dyDescent="0.2">
      <c r="B7" s="525">
        <v>45689</v>
      </c>
      <c r="C7" s="526"/>
      <c r="D7" s="527" t="s">
        <v>189</v>
      </c>
      <c r="E7" s="527"/>
      <c r="F7" s="527"/>
      <c r="G7" s="527"/>
      <c r="H7" s="527"/>
      <c r="I7" s="527"/>
      <c r="J7" s="527"/>
      <c r="K7" s="528"/>
      <c r="L7" s="2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</row>
    <row r="8" spans="1:249" s="60" customFormat="1" ht="3.75" customHeight="1" thickBot="1" x14ac:dyDescent="0.25">
      <c r="B8" s="32"/>
      <c r="C8" s="34"/>
      <c r="D8" s="31"/>
      <c r="E8" s="17"/>
      <c r="F8" s="17"/>
      <c r="G8" s="17"/>
      <c r="H8" s="17"/>
      <c r="I8" s="17"/>
      <c r="J8" s="16"/>
      <c r="K8" s="18"/>
      <c r="L8" s="3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</row>
    <row r="9" spans="1:249" s="15" customFormat="1" ht="41.25" customHeight="1" thickBot="1" x14ac:dyDescent="0.25">
      <c r="B9" s="669" t="s">
        <v>440</v>
      </c>
      <c r="C9" s="670"/>
      <c r="D9" s="670"/>
      <c r="E9" s="670"/>
      <c r="F9" s="670"/>
      <c r="G9" s="670"/>
      <c r="H9" s="670"/>
      <c r="I9" s="670"/>
      <c r="J9" s="453"/>
      <c r="K9" s="454"/>
      <c r="L9" s="2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9" s="15" customFormat="1" ht="22.5" customHeight="1" x14ac:dyDescent="0.2">
      <c r="B10" s="671" t="s">
        <v>153</v>
      </c>
      <c r="C10" s="672"/>
      <c r="D10" s="675" t="s">
        <v>169</v>
      </c>
      <c r="E10" s="374" t="s">
        <v>19</v>
      </c>
      <c r="F10" s="63" t="s">
        <v>14</v>
      </c>
      <c r="G10" s="63" t="s">
        <v>15</v>
      </c>
      <c r="H10" s="63" t="s">
        <v>16</v>
      </c>
      <c r="I10" s="375" t="s">
        <v>17</v>
      </c>
      <c r="J10" s="471" t="s">
        <v>174</v>
      </c>
      <c r="K10" s="463" t="s">
        <v>175</v>
      </c>
      <c r="L10" s="25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9" s="15" customFormat="1" ht="43.5" customHeight="1" thickBot="1" x14ac:dyDescent="0.25">
      <c r="B11" s="673"/>
      <c r="C11" s="674"/>
      <c r="D11" s="676"/>
      <c r="E11" s="376" t="s">
        <v>433</v>
      </c>
      <c r="F11" s="376" t="s">
        <v>434</v>
      </c>
      <c r="G11" s="376" t="s">
        <v>435</v>
      </c>
      <c r="H11" s="376" t="s">
        <v>436</v>
      </c>
      <c r="I11" s="376" t="s">
        <v>437</v>
      </c>
      <c r="J11" s="472"/>
      <c r="K11" s="464"/>
      <c r="L11" s="25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9" customFormat="1" ht="25.5" customHeight="1" thickBot="1" x14ac:dyDescent="0.25">
      <c r="A12" s="1"/>
      <c r="B12" s="617" t="s">
        <v>170</v>
      </c>
      <c r="C12" s="618"/>
      <c r="D12" s="618"/>
      <c r="E12" s="618"/>
      <c r="F12" s="618"/>
      <c r="G12" s="618"/>
      <c r="H12" s="618"/>
      <c r="I12" s="618"/>
      <c r="J12" s="618"/>
      <c r="K12" s="619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</row>
    <row r="13" spans="1:249" ht="15" customHeight="1" x14ac:dyDescent="0.2">
      <c r="B13" s="677" t="s">
        <v>517</v>
      </c>
      <c r="C13" s="678"/>
      <c r="D13" s="292">
        <v>6.1152000000000015</v>
      </c>
      <c r="E13" s="239">
        <v>4.3680000000000003</v>
      </c>
      <c r="F13" s="292">
        <v>3.4944000000000006</v>
      </c>
      <c r="G13" s="292">
        <v>2.6208000000000005</v>
      </c>
      <c r="H13" s="292">
        <v>2.1840000000000002</v>
      </c>
      <c r="I13" s="357">
        <v>1.7472000000000003</v>
      </c>
      <c r="J13" s="109"/>
      <c r="K13" s="130"/>
    </row>
    <row r="14" spans="1:249" ht="15" customHeight="1" x14ac:dyDescent="0.2">
      <c r="B14" s="677" t="s">
        <v>518</v>
      </c>
      <c r="C14" s="678"/>
      <c r="D14" s="269">
        <v>6.5856000000000003</v>
      </c>
      <c r="E14" s="180">
        <v>4.7040000000000006</v>
      </c>
      <c r="F14" s="269">
        <v>3.7632000000000003</v>
      </c>
      <c r="G14" s="269">
        <v>2.8224</v>
      </c>
      <c r="H14" s="269">
        <v>2.3520000000000003</v>
      </c>
      <c r="I14" s="369">
        <v>1.8816000000000002</v>
      </c>
      <c r="J14" s="110"/>
      <c r="K14" s="131"/>
    </row>
    <row r="15" spans="1:249" ht="15" customHeight="1" x14ac:dyDescent="0.2">
      <c r="B15" s="677" t="s">
        <v>519</v>
      </c>
      <c r="C15" s="678"/>
      <c r="D15" s="269">
        <v>7.6048</v>
      </c>
      <c r="E15" s="180">
        <v>5.4320000000000004</v>
      </c>
      <c r="F15" s="269">
        <v>4.3456000000000001</v>
      </c>
      <c r="G15" s="269">
        <v>3.2591999999999999</v>
      </c>
      <c r="H15" s="269">
        <v>2.7160000000000002</v>
      </c>
      <c r="I15" s="369">
        <v>2.1728000000000001</v>
      </c>
      <c r="J15" s="110"/>
      <c r="K15" s="131"/>
    </row>
    <row r="16" spans="1:249" ht="15" customHeight="1" x14ac:dyDescent="0.2">
      <c r="B16" s="677" t="s">
        <v>520</v>
      </c>
      <c r="C16" s="678"/>
      <c r="D16" s="269">
        <v>7.6048</v>
      </c>
      <c r="E16" s="180">
        <v>5.4320000000000004</v>
      </c>
      <c r="F16" s="269">
        <v>4.3456000000000001</v>
      </c>
      <c r="G16" s="269">
        <v>3.2591999999999999</v>
      </c>
      <c r="H16" s="269">
        <v>2.7160000000000002</v>
      </c>
      <c r="I16" s="369">
        <v>2.1728000000000001</v>
      </c>
      <c r="J16" s="110"/>
      <c r="K16" s="131"/>
    </row>
    <row r="17" spans="2:11" ht="15" customHeight="1" x14ac:dyDescent="0.2">
      <c r="B17" s="677" t="s">
        <v>573</v>
      </c>
      <c r="C17" s="678"/>
      <c r="D17" s="269">
        <v>19.2864</v>
      </c>
      <c r="E17" s="180">
        <v>13.776000000000002</v>
      </c>
      <c r="F17" s="269">
        <v>11.020800000000001</v>
      </c>
      <c r="G17" s="269">
        <v>8.2656000000000009</v>
      </c>
      <c r="H17" s="269">
        <v>6.8880000000000008</v>
      </c>
      <c r="I17" s="369">
        <v>5.5104000000000006</v>
      </c>
      <c r="J17" s="110"/>
      <c r="K17" s="131"/>
    </row>
    <row r="18" spans="2:11" ht="15" customHeight="1" x14ac:dyDescent="0.2">
      <c r="B18" s="677" t="s">
        <v>521</v>
      </c>
      <c r="C18" s="678"/>
      <c r="D18" s="269">
        <v>7.6048</v>
      </c>
      <c r="E18" s="180">
        <v>5.4320000000000004</v>
      </c>
      <c r="F18" s="269">
        <v>4.3456000000000001</v>
      </c>
      <c r="G18" s="269">
        <v>3.2591999999999999</v>
      </c>
      <c r="H18" s="269">
        <v>2.7160000000000002</v>
      </c>
      <c r="I18" s="369">
        <v>2.1728000000000001</v>
      </c>
      <c r="J18" s="110"/>
      <c r="K18" s="131"/>
    </row>
    <row r="19" spans="2:11" ht="15" customHeight="1" x14ac:dyDescent="0.2">
      <c r="B19" s="677" t="s">
        <v>574</v>
      </c>
      <c r="C19" s="678"/>
      <c r="D19" s="269">
        <v>19.2864</v>
      </c>
      <c r="E19" s="180">
        <v>13.776000000000002</v>
      </c>
      <c r="F19" s="269">
        <v>11.020800000000001</v>
      </c>
      <c r="G19" s="269">
        <v>8.2656000000000009</v>
      </c>
      <c r="H19" s="269">
        <v>6.8880000000000008</v>
      </c>
      <c r="I19" s="369">
        <v>5.5104000000000006</v>
      </c>
      <c r="J19" s="110"/>
      <c r="K19" s="131"/>
    </row>
    <row r="20" spans="2:11" ht="15" customHeight="1" x14ac:dyDescent="0.2">
      <c r="B20" s="677" t="s">
        <v>522</v>
      </c>
      <c r="C20" s="678"/>
      <c r="D20" s="269">
        <v>11.211200000000002</v>
      </c>
      <c r="E20" s="180">
        <v>8.0080000000000009</v>
      </c>
      <c r="F20" s="269">
        <v>6.4064000000000005</v>
      </c>
      <c r="G20" s="269">
        <v>4.8048000000000002</v>
      </c>
      <c r="H20" s="269">
        <v>4.0040000000000004</v>
      </c>
      <c r="I20" s="369">
        <v>3.2032000000000003</v>
      </c>
      <c r="J20" s="110"/>
      <c r="K20" s="131"/>
    </row>
    <row r="21" spans="2:11" ht="15" customHeight="1" x14ac:dyDescent="0.2">
      <c r="B21" s="677" t="s">
        <v>575</v>
      </c>
      <c r="C21" s="678"/>
      <c r="D21" s="269">
        <v>7.6048</v>
      </c>
      <c r="E21" s="180">
        <v>5.4320000000000004</v>
      </c>
      <c r="F21" s="269">
        <v>4.3456000000000001</v>
      </c>
      <c r="G21" s="269">
        <v>3.2591999999999999</v>
      </c>
      <c r="H21" s="269">
        <v>2.7160000000000002</v>
      </c>
      <c r="I21" s="369">
        <v>2.1728000000000001</v>
      </c>
      <c r="J21" s="110"/>
      <c r="K21" s="131"/>
    </row>
    <row r="22" spans="2:11" ht="15" customHeight="1" x14ac:dyDescent="0.2">
      <c r="B22" s="677" t="s">
        <v>523</v>
      </c>
      <c r="C22" s="678"/>
      <c r="D22" s="269">
        <v>9.01</v>
      </c>
      <c r="E22" s="180">
        <v>6.44</v>
      </c>
      <c r="F22" s="269">
        <v>5.15</v>
      </c>
      <c r="G22" s="269">
        <v>3.86</v>
      </c>
      <c r="H22" s="269">
        <v>3.22</v>
      </c>
      <c r="I22" s="369">
        <v>2.58</v>
      </c>
      <c r="J22" s="110"/>
      <c r="K22" s="131"/>
    </row>
    <row r="23" spans="2:11" ht="15" customHeight="1" x14ac:dyDescent="0.2">
      <c r="B23" s="677" t="s">
        <v>524</v>
      </c>
      <c r="C23" s="678"/>
      <c r="D23" s="269">
        <v>14.268800000000002</v>
      </c>
      <c r="E23" s="180">
        <v>10.192</v>
      </c>
      <c r="F23" s="269">
        <v>8.1536000000000008</v>
      </c>
      <c r="G23" s="269">
        <v>6.1152000000000006</v>
      </c>
      <c r="H23" s="269">
        <v>5.0960000000000001</v>
      </c>
      <c r="I23" s="369">
        <v>4.0768000000000004</v>
      </c>
      <c r="J23" s="110"/>
      <c r="K23" s="131"/>
    </row>
    <row r="24" spans="2:11" ht="15" customHeight="1" x14ac:dyDescent="0.2">
      <c r="B24" s="677" t="s">
        <v>525</v>
      </c>
      <c r="C24" s="678"/>
      <c r="D24" s="269">
        <v>12.94</v>
      </c>
      <c r="E24" s="180">
        <v>9.24</v>
      </c>
      <c r="F24" s="269">
        <v>7.39</v>
      </c>
      <c r="G24" s="269">
        <v>5.54</v>
      </c>
      <c r="H24" s="269">
        <v>4.62</v>
      </c>
      <c r="I24" s="369">
        <v>3.7</v>
      </c>
      <c r="J24" s="110"/>
      <c r="K24" s="131"/>
    </row>
    <row r="25" spans="2:11" ht="15" customHeight="1" x14ac:dyDescent="0.2">
      <c r="B25" s="677" t="s">
        <v>576</v>
      </c>
      <c r="C25" s="678"/>
      <c r="D25" s="269">
        <v>39.435200000000002</v>
      </c>
      <c r="E25" s="180">
        <v>28.168000000000003</v>
      </c>
      <c r="F25" s="269">
        <v>22.534400000000002</v>
      </c>
      <c r="G25" s="269">
        <v>16.9008</v>
      </c>
      <c r="H25" s="269">
        <v>14.084000000000001</v>
      </c>
      <c r="I25" s="369">
        <v>11.267200000000001</v>
      </c>
      <c r="J25" s="110"/>
      <c r="K25" s="131"/>
    </row>
    <row r="26" spans="2:11" ht="15" customHeight="1" x14ac:dyDescent="0.2">
      <c r="B26" s="677" t="s">
        <v>526</v>
      </c>
      <c r="C26" s="678"/>
      <c r="D26" s="269">
        <v>25.872</v>
      </c>
      <c r="E26" s="180">
        <v>18.48</v>
      </c>
      <c r="F26" s="269">
        <v>14.784000000000001</v>
      </c>
      <c r="G26" s="269">
        <v>11.088000000000001</v>
      </c>
      <c r="H26" s="269">
        <v>9.24</v>
      </c>
      <c r="I26" s="369">
        <v>7.3920000000000003</v>
      </c>
      <c r="J26" s="110"/>
      <c r="K26" s="131"/>
    </row>
    <row r="27" spans="2:11" ht="15" customHeight="1" x14ac:dyDescent="0.2">
      <c r="B27" s="677" t="s">
        <v>527</v>
      </c>
      <c r="C27" s="678"/>
      <c r="D27" s="269">
        <v>11.86</v>
      </c>
      <c r="E27" s="180">
        <v>8.4700000000000006</v>
      </c>
      <c r="F27" s="269">
        <v>6.78</v>
      </c>
      <c r="G27" s="269">
        <v>5.08</v>
      </c>
      <c r="H27" s="269">
        <v>4.24</v>
      </c>
      <c r="I27" s="369">
        <v>3.39</v>
      </c>
      <c r="J27" s="110"/>
      <c r="K27" s="131"/>
    </row>
    <row r="28" spans="2:11" ht="15" customHeight="1" x14ac:dyDescent="0.2">
      <c r="B28" s="677" t="s">
        <v>528</v>
      </c>
      <c r="C28" s="678"/>
      <c r="D28" s="269">
        <v>15.63</v>
      </c>
      <c r="E28" s="180">
        <v>11.17</v>
      </c>
      <c r="F28" s="269">
        <v>8.94</v>
      </c>
      <c r="G28" s="269">
        <v>6.7</v>
      </c>
      <c r="H28" s="269">
        <v>5.59</v>
      </c>
      <c r="I28" s="369">
        <v>4.47</v>
      </c>
      <c r="J28" s="110"/>
      <c r="K28" s="131"/>
    </row>
    <row r="29" spans="2:11" ht="15" customHeight="1" x14ac:dyDescent="0.2">
      <c r="B29" s="677" t="s">
        <v>529</v>
      </c>
      <c r="C29" s="678"/>
      <c r="D29" s="269">
        <v>24.87</v>
      </c>
      <c r="E29" s="180">
        <v>17.77</v>
      </c>
      <c r="F29" s="269">
        <v>14.22</v>
      </c>
      <c r="G29" s="269">
        <v>10.66</v>
      </c>
      <c r="H29" s="269">
        <v>8.89</v>
      </c>
      <c r="I29" s="369">
        <v>7.11</v>
      </c>
      <c r="J29" s="110"/>
      <c r="K29" s="131"/>
    </row>
    <row r="30" spans="2:11" ht="15" customHeight="1" x14ac:dyDescent="0.2">
      <c r="B30" s="677" t="s">
        <v>577</v>
      </c>
      <c r="C30" s="678"/>
      <c r="D30" s="269">
        <v>28.7</v>
      </c>
      <c r="E30" s="180">
        <v>20.5</v>
      </c>
      <c r="F30" s="269">
        <v>16.399999999999999</v>
      </c>
      <c r="G30" s="269">
        <v>12.3</v>
      </c>
      <c r="H30" s="269">
        <v>10.25</v>
      </c>
      <c r="I30" s="369">
        <v>8.1999999999999993</v>
      </c>
      <c r="J30" s="110"/>
      <c r="K30" s="131"/>
    </row>
    <row r="31" spans="2:11" ht="15" customHeight="1" x14ac:dyDescent="0.2">
      <c r="B31" s="677" t="s">
        <v>530</v>
      </c>
      <c r="C31" s="678"/>
      <c r="D31" s="269">
        <v>20.56</v>
      </c>
      <c r="E31" s="180">
        <v>14.69</v>
      </c>
      <c r="F31" s="269">
        <v>11.75</v>
      </c>
      <c r="G31" s="269">
        <v>8.81</v>
      </c>
      <c r="H31" s="269">
        <v>7.35</v>
      </c>
      <c r="I31" s="369">
        <v>5.88</v>
      </c>
      <c r="J31" s="110"/>
      <c r="K31" s="131"/>
    </row>
    <row r="32" spans="2:11" ht="15" customHeight="1" x14ac:dyDescent="0.2">
      <c r="B32" s="677" t="s">
        <v>531</v>
      </c>
      <c r="C32" s="678"/>
      <c r="D32" s="269">
        <v>22.657600000000002</v>
      </c>
      <c r="E32" s="180">
        <v>16.184000000000005</v>
      </c>
      <c r="F32" s="269">
        <v>12.947200000000002</v>
      </c>
      <c r="G32" s="269">
        <v>9.7104000000000017</v>
      </c>
      <c r="H32" s="269">
        <v>8.0920000000000023</v>
      </c>
      <c r="I32" s="369">
        <v>6.4736000000000011</v>
      </c>
      <c r="J32" s="110"/>
      <c r="K32" s="131"/>
    </row>
    <row r="33" spans="2:11" ht="15" customHeight="1" x14ac:dyDescent="0.2">
      <c r="B33" s="677" t="s">
        <v>532</v>
      </c>
      <c r="C33" s="678"/>
      <c r="D33" s="269">
        <v>28.459199999999999</v>
      </c>
      <c r="E33" s="180">
        <v>20.327999999999999</v>
      </c>
      <c r="F33" s="269">
        <v>16.2624</v>
      </c>
      <c r="G33" s="269">
        <v>12.1968</v>
      </c>
      <c r="H33" s="269">
        <v>10.164</v>
      </c>
      <c r="I33" s="369">
        <v>8.1311999999999998</v>
      </c>
      <c r="J33" s="110"/>
      <c r="K33" s="131"/>
    </row>
    <row r="34" spans="2:11" ht="15" customHeight="1" x14ac:dyDescent="0.2">
      <c r="B34" s="677" t="s">
        <v>578</v>
      </c>
      <c r="C34" s="678"/>
      <c r="D34" s="269">
        <v>34.020000000000003</v>
      </c>
      <c r="E34" s="180">
        <v>24.3</v>
      </c>
      <c r="F34" s="269">
        <v>19.440000000000001</v>
      </c>
      <c r="G34" s="269">
        <v>14.56</v>
      </c>
      <c r="H34" s="269">
        <v>12.15</v>
      </c>
      <c r="I34" s="369">
        <v>9.7200000000000006</v>
      </c>
      <c r="J34" s="110"/>
      <c r="K34" s="131"/>
    </row>
    <row r="35" spans="2:11" ht="15" customHeight="1" x14ac:dyDescent="0.2">
      <c r="B35" s="677" t="s">
        <v>579</v>
      </c>
      <c r="C35" s="678"/>
      <c r="D35" s="269">
        <v>38.572800000000001</v>
      </c>
      <c r="E35" s="180">
        <v>27.552000000000003</v>
      </c>
      <c r="F35" s="269">
        <v>22.041600000000003</v>
      </c>
      <c r="G35" s="269">
        <v>16.531200000000002</v>
      </c>
      <c r="H35" s="269">
        <v>13.776000000000002</v>
      </c>
      <c r="I35" s="369">
        <v>11.020800000000001</v>
      </c>
      <c r="J35" s="110"/>
      <c r="K35" s="131"/>
    </row>
    <row r="36" spans="2:11" ht="15" customHeight="1" x14ac:dyDescent="0.2">
      <c r="B36" s="677" t="s">
        <v>533</v>
      </c>
      <c r="C36" s="678"/>
      <c r="D36" s="269">
        <v>32.692800000000005</v>
      </c>
      <c r="E36" s="180">
        <v>23.352000000000004</v>
      </c>
      <c r="F36" s="269">
        <v>18.681600000000003</v>
      </c>
      <c r="G36" s="269">
        <v>14.011200000000002</v>
      </c>
      <c r="H36" s="269">
        <v>11.676000000000002</v>
      </c>
      <c r="I36" s="369">
        <v>9.3408000000000015</v>
      </c>
      <c r="J36" s="110"/>
      <c r="K36" s="131"/>
    </row>
    <row r="37" spans="2:11" ht="15" customHeight="1" x14ac:dyDescent="0.2">
      <c r="B37" s="677" t="s">
        <v>534</v>
      </c>
      <c r="C37" s="678"/>
      <c r="D37" s="269">
        <v>24.304000000000002</v>
      </c>
      <c r="E37" s="180">
        <v>17.360000000000003</v>
      </c>
      <c r="F37" s="269">
        <v>13.888000000000002</v>
      </c>
      <c r="G37" s="269">
        <v>10.416</v>
      </c>
      <c r="H37" s="269">
        <v>8.6800000000000015</v>
      </c>
      <c r="I37" s="369">
        <v>6.9440000000000008</v>
      </c>
      <c r="J37" s="110"/>
      <c r="K37" s="131"/>
    </row>
    <row r="38" spans="2:11" ht="15" customHeight="1" x14ac:dyDescent="0.2">
      <c r="B38" s="677" t="s">
        <v>535</v>
      </c>
      <c r="C38" s="678"/>
      <c r="D38" s="269">
        <v>31.046399999999998</v>
      </c>
      <c r="E38" s="180">
        <v>22.176000000000002</v>
      </c>
      <c r="F38" s="269">
        <v>17.7408</v>
      </c>
      <c r="G38" s="269">
        <v>13.3056</v>
      </c>
      <c r="H38" s="269">
        <v>11.088000000000001</v>
      </c>
      <c r="I38" s="369">
        <v>8.8704000000000001</v>
      </c>
      <c r="J38" s="110"/>
      <c r="K38" s="131"/>
    </row>
    <row r="39" spans="2:11" ht="15" customHeight="1" x14ac:dyDescent="0.2">
      <c r="B39" s="677" t="s">
        <v>580</v>
      </c>
      <c r="C39" s="678"/>
      <c r="D39" s="269">
        <v>43.8</v>
      </c>
      <c r="E39" s="180">
        <v>31.32</v>
      </c>
      <c r="F39" s="269">
        <v>25.06</v>
      </c>
      <c r="G39" s="269">
        <v>18.79</v>
      </c>
      <c r="H39" s="269">
        <v>15.66</v>
      </c>
      <c r="I39" s="369">
        <v>12.53</v>
      </c>
      <c r="J39" s="110"/>
      <c r="K39" s="131"/>
    </row>
    <row r="40" spans="2:11" ht="15" customHeight="1" x14ac:dyDescent="0.2">
      <c r="B40" s="677" t="s">
        <v>581</v>
      </c>
      <c r="C40" s="678"/>
      <c r="D40" s="269">
        <v>41.944000000000003</v>
      </c>
      <c r="E40" s="180">
        <v>29.96</v>
      </c>
      <c r="F40" s="269">
        <v>23.968</v>
      </c>
      <c r="G40" s="269">
        <v>17.975999999999999</v>
      </c>
      <c r="H40" s="269">
        <v>14.98</v>
      </c>
      <c r="I40" s="369">
        <v>11.984</v>
      </c>
      <c r="J40" s="110"/>
      <c r="K40" s="131"/>
    </row>
    <row r="41" spans="2:11" ht="15" customHeight="1" x14ac:dyDescent="0.2">
      <c r="B41" s="677" t="s">
        <v>582</v>
      </c>
      <c r="C41" s="678"/>
      <c r="D41" s="269">
        <v>49.470400000000005</v>
      </c>
      <c r="E41" s="180">
        <v>35.336000000000006</v>
      </c>
      <c r="F41" s="269">
        <v>28.268800000000002</v>
      </c>
      <c r="G41" s="269">
        <v>21.201600000000003</v>
      </c>
      <c r="H41" s="269">
        <v>17.668000000000003</v>
      </c>
      <c r="I41" s="369">
        <v>14.134400000000001</v>
      </c>
      <c r="J41" s="110"/>
      <c r="K41" s="131"/>
    </row>
    <row r="42" spans="2:11" ht="15" customHeight="1" x14ac:dyDescent="0.2">
      <c r="B42" s="677" t="s">
        <v>536</v>
      </c>
      <c r="C42" s="678"/>
      <c r="D42" s="269">
        <v>114.85600000000001</v>
      </c>
      <c r="E42" s="180">
        <v>82.04</v>
      </c>
      <c r="F42" s="269">
        <v>65.632000000000005</v>
      </c>
      <c r="G42" s="269">
        <v>49.224000000000004</v>
      </c>
      <c r="H42" s="269">
        <v>41.02</v>
      </c>
      <c r="I42" s="369">
        <v>32.816000000000003</v>
      </c>
      <c r="J42" s="110"/>
      <c r="K42" s="131"/>
    </row>
    <row r="43" spans="2:11" ht="15" customHeight="1" x14ac:dyDescent="0.2">
      <c r="B43" s="677" t="s">
        <v>537</v>
      </c>
      <c r="C43" s="678"/>
      <c r="D43" s="269">
        <v>45.51</v>
      </c>
      <c r="E43" s="180">
        <v>32.51</v>
      </c>
      <c r="F43" s="269">
        <v>26.01</v>
      </c>
      <c r="G43" s="269">
        <v>19.510000000000002</v>
      </c>
      <c r="H43" s="269">
        <v>16.260000000000002</v>
      </c>
      <c r="I43" s="369">
        <v>13</v>
      </c>
      <c r="J43" s="110"/>
      <c r="K43" s="131"/>
    </row>
    <row r="44" spans="2:11" ht="15" customHeight="1" x14ac:dyDescent="0.2">
      <c r="B44" s="677" t="s">
        <v>538</v>
      </c>
      <c r="C44" s="678"/>
      <c r="D44" s="269">
        <v>51.4</v>
      </c>
      <c r="E44" s="180">
        <v>36.72</v>
      </c>
      <c r="F44" s="269">
        <v>29.38</v>
      </c>
      <c r="G44" s="269">
        <v>22.03</v>
      </c>
      <c r="H44" s="269">
        <v>18.36</v>
      </c>
      <c r="I44" s="369">
        <v>14.69</v>
      </c>
      <c r="J44" s="110"/>
      <c r="K44" s="131"/>
    </row>
    <row r="45" spans="2:11" ht="15" customHeight="1" x14ac:dyDescent="0.2">
      <c r="B45" s="677" t="s">
        <v>539</v>
      </c>
      <c r="C45" s="678"/>
      <c r="D45" s="269">
        <v>83.16</v>
      </c>
      <c r="E45" s="180">
        <v>59.4</v>
      </c>
      <c r="F45" s="269">
        <v>47.52</v>
      </c>
      <c r="G45" s="269">
        <v>35.64</v>
      </c>
      <c r="H45" s="269">
        <v>29.7</v>
      </c>
      <c r="I45" s="369">
        <v>23.76</v>
      </c>
      <c r="J45" s="110"/>
      <c r="K45" s="131"/>
    </row>
    <row r="46" spans="2:11" ht="15" customHeight="1" x14ac:dyDescent="0.2">
      <c r="B46" s="677" t="s">
        <v>583</v>
      </c>
      <c r="C46" s="678"/>
      <c r="D46" s="269">
        <v>96.77</v>
      </c>
      <c r="E46" s="180">
        <v>69.12</v>
      </c>
      <c r="F46" s="269">
        <v>55.3</v>
      </c>
      <c r="G46" s="269">
        <v>41.47</v>
      </c>
      <c r="H46" s="269">
        <v>34.56</v>
      </c>
      <c r="I46" s="369">
        <v>27.65</v>
      </c>
      <c r="J46" s="110"/>
      <c r="K46" s="131"/>
    </row>
    <row r="47" spans="2:11" ht="15" customHeight="1" x14ac:dyDescent="0.2">
      <c r="B47" s="677" t="s">
        <v>584</v>
      </c>
      <c r="C47" s="678"/>
      <c r="D47" s="269">
        <v>76.36160000000001</v>
      </c>
      <c r="E47" s="180">
        <v>54.544000000000004</v>
      </c>
      <c r="F47" s="269">
        <v>43.635200000000005</v>
      </c>
      <c r="G47" s="269">
        <v>32.726400000000005</v>
      </c>
      <c r="H47" s="269">
        <v>27.272000000000002</v>
      </c>
      <c r="I47" s="369">
        <v>21.817600000000002</v>
      </c>
      <c r="J47" s="110"/>
      <c r="K47" s="131"/>
    </row>
    <row r="48" spans="2:11" ht="15" customHeight="1" x14ac:dyDescent="0.2">
      <c r="B48" s="677" t="s">
        <v>540</v>
      </c>
      <c r="C48" s="678"/>
      <c r="D48" s="269">
        <v>108.97600000000001</v>
      </c>
      <c r="E48" s="180">
        <v>77.84</v>
      </c>
      <c r="F48" s="269">
        <v>62.272000000000006</v>
      </c>
      <c r="G48" s="269">
        <v>46.704000000000008</v>
      </c>
      <c r="H48" s="269">
        <v>38.92</v>
      </c>
      <c r="I48" s="369">
        <v>31.136000000000003</v>
      </c>
      <c r="J48" s="110"/>
      <c r="K48" s="131"/>
    </row>
    <row r="49" spans="2:11" ht="15" customHeight="1" x14ac:dyDescent="0.2">
      <c r="B49" s="677" t="s">
        <v>541</v>
      </c>
      <c r="C49" s="678"/>
      <c r="D49" s="269">
        <v>113.4</v>
      </c>
      <c r="E49" s="180">
        <v>81</v>
      </c>
      <c r="F49" s="269">
        <v>64.8</v>
      </c>
      <c r="G49" s="269">
        <v>48.6</v>
      </c>
      <c r="H49" s="269">
        <v>40.5</v>
      </c>
      <c r="I49" s="369">
        <v>32.4</v>
      </c>
      <c r="J49" s="110"/>
      <c r="K49" s="131"/>
    </row>
    <row r="50" spans="2:11" ht="15" customHeight="1" x14ac:dyDescent="0.2">
      <c r="B50" s="677" t="s">
        <v>585</v>
      </c>
      <c r="C50" s="678"/>
      <c r="D50" s="269">
        <v>114.85600000000001</v>
      </c>
      <c r="E50" s="180">
        <v>82.04</v>
      </c>
      <c r="F50" s="269">
        <v>65.632000000000005</v>
      </c>
      <c r="G50" s="269">
        <v>49.224000000000004</v>
      </c>
      <c r="H50" s="269">
        <v>41.02</v>
      </c>
      <c r="I50" s="369">
        <v>32.816000000000003</v>
      </c>
      <c r="J50" s="110"/>
      <c r="K50" s="131"/>
    </row>
    <row r="51" spans="2:11" ht="15" customHeight="1" x14ac:dyDescent="0.2">
      <c r="B51" s="677" t="s">
        <v>586</v>
      </c>
      <c r="C51" s="678"/>
      <c r="D51" s="269">
        <v>119.87360000000001</v>
      </c>
      <c r="E51" s="180">
        <v>85.623999999999995</v>
      </c>
      <c r="F51" s="269">
        <v>68.499200000000002</v>
      </c>
      <c r="G51" s="269">
        <v>51.374400000000001</v>
      </c>
      <c r="H51" s="269">
        <v>42.811999999999998</v>
      </c>
      <c r="I51" s="369">
        <v>34.249600000000001</v>
      </c>
      <c r="J51" s="110"/>
      <c r="K51" s="131"/>
    </row>
    <row r="52" spans="2:11" ht="15" customHeight="1" x14ac:dyDescent="0.2">
      <c r="B52" s="677" t="s">
        <v>542</v>
      </c>
      <c r="C52" s="678"/>
      <c r="D52" s="269">
        <v>272.59680000000003</v>
      </c>
      <c r="E52" s="180">
        <v>194.71200000000005</v>
      </c>
      <c r="F52" s="269">
        <v>155.76960000000003</v>
      </c>
      <c r="G52" s="269">
        <v>116.82720000000002</v>
      </c>
      <c r="H52" s="269">
        <v>97.356000000000023</v>
      </c>
      <c r="I52" s="369">
        <v>77.884800000000013</v>
      </c>
      <c r="J52" s="110"/>
      <c r="K52" s="131"/>
    </row>
    <row r="53" spans="2:11" ht="15" customHeight="1" x14ac:dyDescent="0.2">
      <c r="B53" s="677" t="s">
        <v>543</v>
      </c>
      <c r="C53" s="678"/>
      <c r="D53" s="269">
        <v>436.21760000000006</v>
      </c>
      <c r="E53" s="180">
        <v>311.58400000000006</v>
      </c>
      <c r="F53" s="269">
        <v>249.26720000000003</v>
      </c>
      <c r="G53" s="269">
        <v>186.95040000000003</v>
      </c>
      <c r="H53" s="269">
        <v>155.79200000000003</v>
      </c>
      <c r="I53" s="369">
        <v>124.63360000000002</v>
      </c>
      <c r="J53" s="110"/>
      <c r="K53" s="131"/>
    </row>
    <row r="54" spans="2:11" ht="15" customHeight="1" x14ac:dyDescent="0.2">
      <c r="B54" s="677" t="s">
        <v>544</v>
      </c>
      <c r="C54" s="678"/>
      <c r="D54" s="269">
        <v>436.21760000000006</v>
      </c>
      <c r="E54" s="180">
        <v>311.58400000000006</v>
      </c>
      <c r="F54" s="269">
        <v>249.26720000000003</v>
      </c>
      <c r="G54" s="269">
        <v>186.95040000000003</v>
      </c>
      <c r="H54" s="269">
        <v>155.79200000000003</v>
      </c>
      <c r="I54" s="369">
        <v>124.63360000000002</v>
      </c>
      <c r="J54" s="110"/>
      <c r="K54" s="131"/>
    </row>
    <row r="55" spans="2:11" ht="15" customHeight="1" thickBot="1" x14ac:dyDescent="0.25">
      <c r="B55" s="677" t="s">
        <v>545</v>
      </c>
      <c r="C55" s="678"/>
      <c r="D55" s="269">
        <v>490.392</v>
      </c>
      <c r="E55" s="180">
        <v>350.28</v>
      </c>
      <c r="F55" s="269">
        <v>280.22399999999999</v>
      </c>
      <c r="G55" s="269">
        <v>210.16800000000001</v>
      </c>
      <c r="H55" s="269">
        <v>175.14</v>
      </c>
      <c r="I55" s="369">
        <v>140.11199999999999</v>
      </c>
      <c r="J55" s="110"/>
      <c r="K55" s="131"/>
    </row>
    <row r="56" spans="2:11" ht="25.5" customHeight="1" thickBot="1" x14ac:dyDescent="0.25">
      <c r="B56" s="683" t="s">
        <v>171</v>
      </c>
      <c r="C56" s="684"/>
      <c r="D56" s="684"/>
      <c r="E56" s="684"/>
      <c r="F56" s="684"/>
      <c r="G56" s="684"/>
      <c r="H56" s="684"/>
      <c r="I56" s="684"/>
      <c r="J56" s="684"/>
      <c r="K56" s="685"/>
    </row>
    <row r="57" spans="2:11" ht="15" customHeight="1" x14ac:dyDescent="0.2">
      <c r="B57" s="687" t="s">
        <v>587</v>
      </c>
      <c r="C57" s="688"/>
      <c r="D57" s="417">
        <v>5.47</v>
      </c>
      <c r="E57" s="239">
        <v>3.91</v>
      </c>
      <c r="F57" s="292">
        <v>3.13</v>
      </c>
      <c r="G57" s="292">
        <v>2.35</v>
      </c>
      <c r="H57" s="292">
        <v>1.96</v>
      </c>
      <c r="I57" s="357">
        <v>1.56</v>
      </c>
      <c r="J57" s="109"/>
      <c r="K57" s="130"/>
    </row>
    <row r="58" spans="2:11" ht="15" customHeight="1" x14ac:dyDescent="0.2">
      <c r="B58" s="677" t="s">
        <v>546</v>
      </c>
      <c r="C58" s="686"/>
      <c r="D58" s="418">
        <v>3.5280000000000009</v>
      </c>
      <c r="E58" s="180">
        <v>2.5200000000000005</v>
      </c>
      <c r="F58" s="269">
        <v>2.0160000000000005</v>
      </c>
      <c r="G58" s="269">
        <v>1.5120000000000005</v>
      </c>
      <c r="H58" s="269">
        <v>1.2600000000000002</v>
      </c>
      <c r="I58" s="369">
        <v>1.0080000000000002</v>
      </c>
      <c r="J58" s="110"/>
      <c r="K58" s="131"/>
    </row>
    <row r="59" spans="2:11" ht="15" customHeight="1" x14ac:dyDescent="0.2">
      <c r="B59" s="677" t="s">
        <v>547</v>
      </c>
      <c r="C59" s="686"/>
      <c r="D59" s="418">
        <v>5.08</v>
      </c>
      <c r="E59" s="180">
        <v>3.63</v>
      </c>
      <c r="F59" s="269">
        <v>2.9</v>
      </c>
      <c r="G59" s="269">
        <v>2.1800000000000002</v>
      </c>
      <c r="H59" s="269">
        <v>1.82</v>
      </c>
      <c r="I59" s="369">
        <v>1.45</v>
      </c>
      <c r="J59" s="110"/>
      <c r="K59" s="131"/>
    </row>
    <row r="60" spans="2:11" ht="15" customHeight="1" x14ac:dyDescent="0.2">
      <c r="B60" s="677" t="s">
        <v>548</v>
      </c>
      <c r="C60" s="686"/>
      <c r="D60" s="418">
        <v>4.6256000000000004</v>
      </c>
      <c r="E60" s="180">
        <v>3.3040000000000003</v>
      </c>
      <c r="F60" s="269">
        <v>2.6432000000000002</v>
      </c>
      <c r="G60" s="269">
        <v>1.9824000000000002</v>
      </c>
      <c r="H60" s="269">
        <v>1.6520000000000001</v>
      </c>
      <c r="I60" s="369">
        <v>1.3216000000000001</v>
      </c>
      <c r="J60" s="110"/>
      <c r="K60" s="131"/>
    </row>
    <row r="61" spans="2:11" ht="15" customHeight="1" x14ac:dyDescent="0.2">
      <c r="B61" s="677" t="s">
        <v>549</v>
      </c>
      <c r="C61" s="686"/>
      <c r="D61" s="418">
        <v>4.9392000000000005</v>
      </c>
      <c r="E61" s="180">
        <v>3.5280000000000005</v>
      </c>
      <c r="F61" s="269">
        <v>2.8224000000000005</v>
      </c>
      <c r="G61" s="269">
        <v>2.1168000000000005</v>
      </c>
      <c r="H61" s="269">
        <v>1.7640000000000002</v>
      </c>
      <c r="I61" s="369">
        <v>1.4112000000000002</v>
      </c>
      <c r="J61" s="110"/>
      <c r="K61" s="131"/>
    </row>
    <row r="62" spans="2:11" ht="15" customHeight="1" x14ac:dyDescent="0.2">
      <c r="B62" s="677" t="s">
        <v>588</v>
      </c>
      <c r="C62" s="686"/>
      <c r="D62" s="418">
        <v>6.507200000000001</v>
      </c>
      <c r="E62" s="180">
        <v>4.6480000000000006</v>
      </c>
      <c r="F62" s="269">
        <v>3.7184000000000004</v>
      </c>
      <c r="G62" s="269">
        <v>2.7888000000000002</v>
      </c>
      <c r="H62" s="269">
        <v>2.3240000000000003</v>
      </c>
      <c r="I62" s="369">
        <v>1.8592000000000002</v>
      </c>
      <c r="J62" s="110"/>
      <c r="K62" s="131"/>
    </row>
    <row r="63" spans="2:11" ht="15" customHeight="1" x14ac:dyDescent="0.2">
      <c r="B63" s="677" t="s">
        <v>550</v>
      </c>
      <c r="C63" s="686"/>
      <c r="D63" s="418">
        <v>6.0368000000000004</v>
      </c>
      <c r="E63" s="180">
        <v>4.3120000000000003</v>
      </c>
      <c r="F63" s="269">
        <v>3.4496000000000002</v>
      </c>
      <c r="G63" s="269">
        <v>2.5872000000000002</v>
      </c>
      <c r="H63" s="269">
        <v>2.1560000000000001</v>
      </c>
      <c r="I63" s="369">
        <v>1.7248000000000001</v>
      </c>
      <c r="J63" s="110"/>
      <c r="K63" s="131"/>
    </row>
    <row r="64" spans="2:11" ht="15" customHeight="1" x14ac:dyDescent="0.2">
      <c r="B64" s="677" t="s">
        <v>551</v>
      </c>
      <c r="C64" s="686"/>
      <c r="D64" s="418">
        <v>6.0368000000000004</v>
      </c>
      <c r="E64" s="180">
        <v>4.3120000000000003</v>
      </c>
      <c r="F64" s="269">
        <v>3.4496000000000002</v>
      </c>
      <c r="G64" s="269">
        <v>2.5872000000000002</v>
      </c>
      <c r="H64" s="269">
        <v>2.1560000000000001</v>
      </c>
      <c r="I64" s="369">
        <v>1.7248000000000001</v>
      </c>
      <c r="J64" s="110"/>
      <c r="K64" s="131"/>
    </row>
    <row r="65" spans="2:11" ht="15" customHeight="1" x14ac:dyDescent="0.2">
      <c r="B65" s="677" t="s">
        <v>552</v>
      </c>
      <c r="C65" s="686"/>
      <c r="D65" s="418">
        <v>6.507200000000001</v>
      </c>
      <c r="E65" s="180">
        <v>4.6480000000000006</v>
      </c>
      <c r="F65" s="269">
        <v>3.7184000000000004</v>
      </c>
      <c r="G65" s="269">
        <v>2.7888000000000002</v>
      </c>
      <c r="H65" s="269">
        <v>2.3240000000000003</v>
      </c>
      <c r="I65" s="369">
        <v>1.8592000000000002</v>
      </c>
      <c r="J65" s="110"/>
      <c r="K65" s="131"/>
    </row>
    <row r="66" spans="2:11" ht="15" customHeight="1" x14ac:dyDescent="0.2">
      <c r="B66" s="677" t="s">
        <v>553</v>
      </c>
      <c r="C66" s="686"/>
      <c r="D66" s="418">
        <v>7.6048</v>
      </c>
      <c r="E66" s="180">
        <v>5.4320000000000004</v>
      </c>
      <c r="F66" s="269">
        <v>4.3456000000000001</v>
      </c>
      <c r="G66" s="269">
        <v>3.2591999999999999</v>
      </c>
      <c r="H66" s="269">
        <v>2.7160000000000002</v>
      </c>
      <c r="I66" s="369">
        <v>2.1728000000000001</v>
      </c>
      <c r="J66" s="110"/>
      <c r="K66" s="131"/>
    </row>
    <row r="67" spans="2:11" ht="15" customHeight="1" x14ac:dyDescent="0.2">
      <c r="B67" s="677" t="s">
        <v>589</v>
      </c>
      <c r="C67" s="686"/>
      <c r="D67" s="418">
        <v>7.6048</v>
      </c>
      <c r="E67" s="180">
        <v>5.4320000000000004</v>
      </c>
      <c r="F67" s="269">
        <v>4.3456000000000001</v>
      </c>
      <c r="G67" s="269">
        <v>3.2591999999999999</v>
      </c>
      <c r="H67" s="269">
        <v>2.7160000000000002</v>
      </c>
      <c r="I67" s="369">
        <v>2.1728000000000001</v>
      </c>
      <c r="J67" s="110"/>
      <c r="K67" s="131"/>
    </row>
    <row r="68" spans="2:11" ht="15" customHeight="1" x14ac:dyDescent="0.2">
      <c r="B68" s="677" t="s">
        <v>554</v>
      </c>
      <c r="C68" s="686"/>
      <c r="D68" s="418">
        <v>7.6048</v>
      </c>
      <c r="E68" s="180">
        <v>5.4320000000000004</v>
      </c>
      <c r="F68" s="269">
        <v>4.3456000000000001</v>
      </c>
      <c r="G68" s="269">
        <v>3.2591999999999999</v>
      </c>
      <c r="H68" s="269">
        <v>2.7160000000000002</v>
      </c>
      <c r="I68" s="369">
        <v>2.1728000000000001</v>
      </c>
      <c r="J68" s="110"/>
      <c r="K68" s="131"/>
    </row>
    <row r="69" spans="2:11" ht="15" customHeight="1" x14ac:dyDescent="0.2">
      <c r="B69" s="677" t="s">
        <v>590</v>
      </c>
      <c r="C69" s="686"/>
      <c r="D69" s="418">
        <v>8.7024000000000026</v>
      </c>
      <c r="E69" s="180">
        <v>6.2160000000000011</v>
      </c>
      <c r="F69" s="269">
        <v>4.9728000000000012</v>
      </c>
      <c r="G69" s="269">
        <v>3.7296000000000009</v>
      </c>
      <c r="H69" s="269">
        <v>3.1080000000000005</v>
      </c>
      <c r="I69" s="369">
        <v>2.4864000000000006</v>
      </c>
      <c r="J69" s="110"/>
      <c r="K69" s="131"/>
    </row>
    <row r="70" spans="2:11" ht="15" customHeight="1" x14ac:dyDescent="0.2">
      <c r="B70" s="677" t="s">
        <v>591</v>
      </c>
      <c r="C70" s="686"/>
      <c r="D70" s="418">
        <v>8.7024000000000026</v>
      </c>
      <c r="E70" s="180">
        <v>6.2160000000000011</v>
      </c>
      <c r="F70" s="269">
        <v>4.9728000000000012</v>
      </c>
      <c r="G70" s="269">
        <v>3.7296000000000009</v>
      </c>
      <c r="H70" s="269">
        <v>3.1080000000000005</v>
      </c>
      <c r="I70" s="369">
        <v>2.4864000000000006</v>
      </c>
      <c r="J70" s="110"/>
      <c r="K70" s="131"/>
    </row>
    <row r="71" spans="2:11" ht="15" customHeight="1" x14ac:dyDescent="0.2">
      <c r="B71" s="677" t="s">
        <v>555</v>
      </c>
      <c r="C71" s="686"/>
      <c r="D71" s="418">
        <v>8.780800000000001</v>
      </c>
      <c r="E71" s="180">
        <v>6.2720000000000011</v>
      </c>
      <c r="F71" s="269">
        <v>5.0176000000000007</v>
      </c>
      <c r="G71" s="269">
        <v>3.7632000000000003</v>
      </c>
      <c r="H71" s="269">
        <v>3.1360000000000006</v>
      </c>
      <c r="I71" s="369">
        <v>2.5088000000000004</v>
      </c>
      <c r="J71" s="110"/>
      <c r="K71" s="131"/>
    </row>
    <row r="72" spans="2:11" ht="15" customHeight="1" x14ac:dyDescent="0.2">
      <c r="B72" s="677" t="s">
        <v>556</v>
      </c>
      <c r="C72" s="686"/>
      <c r="D72" s="418">
        <v>10.035200000000001</v>
      </c>
      <c r="E72" s="180">
        <v>7.168000000000001</v>
      </c>
      <c r="F72" s="269">
        <v>5.7344000000000008</v>
      </c>
      <c r="G72" s="269">
        <v>4.3008000000000006</v>
      </c>
      <c r="H72" s="269">
        <v>3.5840000000000005</v>
      </c>
      <c r="I72" s="369">
        <v>2.8672000000000004</v>
      </c>
      <c r="J72" s="110"/>
      <c r="K72" s="131"/>
    </row>
    <row r="73" spans="2:11" ht="15" customHeight="1" x14ac:dyDescent="0.2">
      <c r="B73" s="677" t="s">
        <v>557</v>
      </c>
      <c r="C73" s="686"/>
      <c r="D73" s="418">
        <v>16.777600000000003</v>
      </c>
      <c r="E73" s="180">
        <v>11.984000000000002</v>
      </c>
      <c r="F73" s="269">
        <v>9.5872000000000011</v>
      </c>
      <c r="G73" s="269">
        <v>7.1904000000000003</v>
      </c>
      <c r="H73" s="269">
        <v>5.9920000000000009</v>
      </c>
      <c r="I73" s="369">
        <v>4.7936000000000005</v>
      </c>
      <c r="J73" s="110"/>
      <c r="K73" s="131"/>
    </row>
    <row r="74" spans="2:11" ht="15" customHeight="1" x14ac:dyDescent="0.2">
      <c r="B74" s="677" t="s">
        <v>558</v>
      </c>
      <c r="C74" s="686"/>
      <c r="D74" s="418">
        <v>31.046399999999998</v>
      </c>
      <c r="E74" s="180">
        <v>22.176000000000002</v>
      </c>
      <c r="F74" s="269">
        <v>17.7408</v>
      </c>
      <c r="G74" s="269">
        <v>13.3056</v>
      </c>
      <c r="H74" s="269">
        <v>11.088000000000001</v>
      </c>
      <c r="I74" s="369">
        <v>8.8704000000000001</v>
      </c>
      <c r="J74" s="110"/>
      <c r="K74" s="131"/>
    </row>
    <row r="75" spans="2:11" ht="15" customHeight="1" x14ac:dyDescent="0.2">
      <c r="B75" s="677" t="s">
        <v>559</v>
      </c>
      <c r="C75" s="686"/>
      <c r="D75" s="418">
        <v>16.79</v>
      </c>
      <c r="E75" s="180">
        <v>11.99</v>
      </c>
      <c r="F75" s="269">
        <v>9.59</v>
      </c>
      <c r="G75" s="269">
        <v>7.19</v>
      </c>
      <c r="H75" s="269">
        <v>6</v>
      </c>
      <c r="I75" s="369">
        <v>4.8</v>
      </c>
      <c r="J75" s="110"/>
      <c r="K75" s="131"/>
    </row>
    <row r="76" spans="2:11" ht="15" customHeight="1" x14ac:dyDescent="0.2">
      <c r="B76" s="677" t="s">
        <v>560</v>
      </c>
      <c r="C76" s="686"/>
      <c r="D76" s="418">
        <v>19.991999999999997</v>
      </c>
      <c r="E76" s="180">
        <v>14.28</v>
      </c>
      <c r="F76" s="269">
        <v>11.423999999999999</v>
      </c>
      <c r="G76" s="269">
        <v>8.5679999999999996</v>
      </c>
      <c r="H76" s="269">
        <v>7.14</v>
      </c>
      <c r="I76" s="369">
        <v>5.7119999999999997</v>
      </c>
      <c r="J76" s="110"/>
      <c r="K76" s="131"/>
    </row>
    <row r="77" spans="2:11" ht="15" customHeight="1" x14ac:dyDescent="0.2">
      <c r="B77" s="677" t="s">
        <v>561</v>
      </c>
      <c r="C77" s="686"/>
      <c r="D77" s="418">
        <v>21.795200000000001</v>
      </c>
      <c r="E77" s="180">
        <v>15.568</v>
      </c>
      <c r="F77" s="269">
        <v>12.4544</v>
      </c>
      <c r="G77" s="269">
        <v>9.3407999999999998</v>
      </c>
      <c r="H77" s="269">
        <v>7.7839999999999998</v>
      </c>
      <c r="I77" s="369">
        <v>6.2271999999999998</v>
      </c>
      <c r="J77" s="110"/>
      <c r="K77" s="131"/>
    </row>
    <row r="78" spans="2:11" ht="15" customHeight="1" x14ac:dyDescent="0.2">
      <c r="B78" s="677" t="s">
        <v>562</v>
      </c>
      <c r="C78" s="686"/>
      <c r="D78" s="418">
        <v>27.6752</v>
      </c>
      <c r="E78" s="180">
        <v>19.768000000000001</v>
      </c>
      <c r="F78" s="269">
        <v>15.814400000000001</v>
      </c>
      <c r="G78" s="269">
        <v>11.860800000000001</v>
      </c>
      <c r="H78" s="269">
        <v>9.8840000000000003</v>
      </c>
      <c r="I78" s="369">
        <v>7.9072000000000005</v>
      </c>
      <c r="J78" s="110"/>
      <c r="K78" s="131"/>
    </row>
    <row r="79" spans="2:11" ht="15" customHeight="1" x14ac:dyDescent="0.2">
      <c r="B79" s="677" t="s">
        <v>563</v>
      </c>
      <c r="C79" s="686"/>
      <c r="D79" s="418">
        <v>34.020000000000003</v>
      </c>
      <c r="E79" s="180">
        <v>24.3</v>
      </c>
      <c r="F79" s="269">
        <v>19.440000000000001</v>
      </c>
      <c r="G79" s="269">
        <v>14.58</v>
      </c>
      <c r="H79" s="269">
        <v>12.15</v>
      </c>
      <c r="I79" s="369">
        <v>9.7200000000000006</v>
      </c>
      <c r="J79" s="110"/>
      <c r="K79" s="131"/>
    </row>
    <row r="80" spans="2:11" ht="15" customHeight="1" x14ac:dyDescent="0.2">
      <c r="B80" s="677" t="s">
        <v>564</v>
      </c>
      <c r="C80" s="686"/>
      <c r="D80" s="418">
        <v>34.020000000000003</v>
      </c>
      <c r="E80" s="180">
        <v>24.3</v>
      </c>
      <c r="F80" s="269">
        <v>19.440000000000001</v>
      </c>
      <c r="G80" s="269">
        <v>14.58</v>
      </c>
      <c r="H80" s="269">
        <v>12.15</v>
      </c>
      <c r="I80" s="369">
        <v>9.7200000000000006</v>
      </c>
      <c r="J80" s="110"/>
      <c r="K80" s="131"/>
    </row>
    <row r="81" spans="2:11" ht="15" customHeight="1" x14ac:dyDescent="0.2">
      <c r="B81" s="677" t="s">
        <v>565</v>
      </c>
      <c r="C81" s="686"/>
      <c r="D81" s="418">
        <v>37.799999999999997</v>
      </c>
      <c r="E81" s="180">
        <v>27</v>
      </c>
      <c r="F81" s="269">
        <v>21.6</v>
      </c>
      <c r="G81" s="269">
        <v>16.2</v>
      </c>
      <c r="H81" s="269">
        <v>13.5</v>
      </c>
      <c r="I81" s="369">
        <v>10.8</v>
      </c>
      <c r="J81" s="110"/>
      <c r="K81" s="131"/>
    </row>
    <row r="82" spans="2:11" ht="15" customHeight="1" x14ac:dyDescent="0.2">
      <c r="B82" s="677" t="s">
        <v>566</v>
      </c>
      <c r="C82" s="686"/>
      <c r="D82" s="418">
        <v>40.07</v>
      </c>
      <c r="E82" s="180">
        <v>28.62</v>
      </c>
      <c r="F82" s="269">
        <v>22.9</v>
      </c>
      <c r="G82" s="269">
        <v>17.170000000000002</v>
      </c>
      <c r="H82" s="269">
        <v>14.31</v>
      </c>
      <c r="I82" s="369">
        <v>11.45</v>
      </c>
      <c r="J82" s="110"/>
      <c r="K82" s="131"/>
    </row>
    <row r="83" spans="2:11" ht="15" customHeight="1" x14ac:dyDescent="0.2">
      <c r="B83" s="677" t="s">
        <v>567</v>
      </c>
      <c r="C83" s="686"/>
      <c r="D83" s="418">
        <v>56.7</v>
      </c>
      <c r="E83" s="180">
        <v>40.5</v>
      </c>
      <c r="F83" s="269">
        <v>32.4</v>
      </c>
      <c r="G83" s="269">
        <v>24.3</v>
      </c>
      <c r="H83" s="269">
        <v>20.25</v>
      </c>
      <c r="I83" s="369">
        <v>16.2</v>
      </c>
      <c r="J83" s="110"/>
      <c r="K83" s="131"/>
    </row>
    <row r="84" spans="2:11" ht="15" customHeight="1" x14ac:dyDescent="0.2">
      <c r="B84" s="677" t="s">
        <v>568</v>
      </c>
      <c r="C84" s="686"/>
      <c r="D84" s="418">
        <v>54.488000000000007</v>
      </c>
      <c r="E84" s="180">
        <v>38.92</v>
      </c>
      <c r="F84" s="269">
        <v>31.136000000000003</v>
      </c>
      <c r="G84" s="269">
        <v>23.352000000000004</v>
      </c>
      <c r="H84" s="269">
        <v>19.46</v>
      </c>
      <c r="I84" s="369">
        <v>15.568000000000001</v>
      </c>
      <c r="J84" s="110"/>
      <c r="K84" s="131"/>
    </row>
    <row r="85" spans="2:11" ht="15" customHeight="1" x14ac:dyDescent="0.2">
      <c r="B85" s="677" t="s">
        <v>592</v>
      </c>
      <c r="C85" s="686"/>
      <c r="D85" s="418">
        <v>96.432000000000016</v>
      </c>
      <c r="E85" s="180">
        <v>68.88000000000001</v>
      </c>
      <c r="F85" s="269">
        <v>55.104000000000006</v>
      </c>
      <c r="G85" s="269">
        <v>41.328000000000003</v>
      </c>
      <c r="H85" s="269">
        <v>34.440000000000005</v>
      </c>
      <c r="I85" s="369">
        <v>27.552000000000003</v>
      </c>
      <c r="J85" s="110"/>
      <c r="K85" s="131"/>
    </row>
    <row r="86" spans="2:11" ht="15" customHeight="1" x14ac:dyDescent="0.2">
      <c r="B86" s="677" t="s">
        <v>569</v>
      </c>
      <c r="C86" s="686"/>
      <c r="D86" s="418">
        <v>98.156800000000004</v>
      </c>
      <c r="E86" s="180">
        <v>70.112000000000009</v>
      </c>
      <c r="F86" s="269">
        <v>56.089600000000004</v>
      </c>
      <c r="G86" s="269">
        <v>42.0672</v>
      </c>
      <c r="H86" s="269">
        <v>35.056000000000004</v>
      </c>
      <c r="I86" s="369">
        <v>28.044800000000002</v>
      </c>
      <c r="J86" s="110"/>
      <c r="K86" s="131"/>
    </row>
    <row r="87" spans="2:11" ht="15" customHeight="1" x14ac:dyDescent="0.2">
      <c r="B87" s="677" t="s">
        <v>570</v>
      </c>
      <c r="C87" s="686"/>
      <c r="D87" s="418">
        <v>217.95200000000003</v>
      </c>
      <c r="E87" s="180">
        <v>155.68</v>
      </c>
      <c r="F87" s="269">
        <v>124.54400000000001</v>
      </c>
      <c r="G87" s="269">
        <v>93.408000000000015</v>
      </c>
      <c r="H87" s="269">
        <v>77.84</v>
      </c>
      <c r="I87" s="369">
        <v>62.272000000000006</v>
      </c>
      <c r="J87" s="110"/>
      <c r="K87" s="131"/>
    </row>
    <row r="88" spans="2:11" ht="15" customHeight="1" x14ac:dyDescent="0.2">
      <c r="B88" s="677" t="s">
        <v>571</v>
      </c>
      <c r="C88" s="686"/>
      <c r="D88" s="418">
        <v>217.95200000000003</v>
      </c>
      <c r="E88" s="180">
        <v>155.68</v>
      </c>
      <c r="F88" s="269">
        <v>124.54400000000001</v>
      </c>
      <c r="G88" s="269">
        <v>93.408000000000015</v>
      </c>
      <c r="H88" s="269">
        <v>77.84</v>
      </c>
      <c r="I88" s="369">
        <v>62.272000000000006</v>
      </c>
      <c r="J88" s="110"/>
      <c r="K88" s="131"/>
    </row>
    <row r="89" spans="2:11" ht="15" customHeight="1" thickBot="1" x14ac:dyDescent="0.25">
      <c r="B89" s="691" t="s">
        <v>572</v>
      </c>
      <c r="C89" s="692"/>
      <c r="D89" s="418">
        <v>272.44</v>
      </c>
      <c r="E89" s="180">
        <v>194.60000000000002</v>
      </c>
      <c r="F89" s="269">
        <v>155.68</v>
      </c>
      <c r="G89" s="269">
        <v>116.76</v>
      </c>
      <c r="H89" s="269">
        <v>97.300000000000011</v>
      </c>
      <c r="I89" s="369">
        <v>77.84</v>
      </c>
      <c r="J89" s="110"/>
      <c r="K89" s="131"/>
    </row>
    <row r="90" spans="2:11" ht="25.5" customHeight="1" thickBot="1" x14ac:dyDescent="0.25">
      <c r="B90" s="693" t="s">
        <v>432</v>
      </c>
      <c r="C90" s="694"/>
      <c r="D90" s="684"/>
      <c r="E90" s="684"/>
      <c r="F90" s="684"/>
      <c r="G90" s="684"/>
      <c r="H90" s="684"/>
      <c r="I90" s="684"/>
      <c r="J90" s="684"/>
      <c r="K90" s="685"/>
    </row>
    <row r="91" spans="2:11" ht="15" customHeight="1" x14ac:dyDescent="0.2">
      <c r="B91" s="687" t="s">
        <v>593</v>
      </c>
      <c r="C91" s="688"/>
      <c r="D91" s="417">
        <v>81.536000000000016</v>
      </c>
      <c r="E91" s="239">
        <v>58.240000000000009</v>
      </c>
      <c r="F91" s="292">
        <v>46.592000000000006</v>
      </c>
      <c r="G91" s="292">
        <v>34.944000000000003</v>
      </c>
      <c r="H91" s="292">
        <v>29.120000000000005</v>
      </c>
      <c r="I91" s="357">
        <v>23.296000000000003</v>
      </c>
      <c r="J91" s="109"/>
      <c r="K91" s="130"/>
    </row>
    <row r="92" spans="2:11" ht="15" customHeight="1" x14ac:dyDescent="0.2">
      <c r="B92" s="679" t="s">
        <v>594</v>
      </c>
      <c r="C92" s="680"/>
      <c r="D92" s="418">
        <v>84.28</v>
      </c>
      <c r="E92" s="180">
        <v>60.2</v>
      </c>
      <c r="F92" s="269">
        <v>48.160000000000004</v>
      </c>
      <c r="G92" s="269">
        <v>36.120000000000005</v>
      </c>
      <c r="H92" s="269">
        <v>30.1</v>
      </c>
      <c r="I92" s="369">
        <v>24.080000000000002</v>
      </c>
      <c r="J92" s="110"/>
      <c r="K92" s="131"/>
    </row>
    <row r="93" spans="2:11" ht="15" customHeight="1" x14ac:dyDescent="0.2">
      <c r="B93" s="679" t="s">
        <v>595</v>
      </c>
      <c r="C93" s="680"/>
      <c r="D93" s="418">
        <v>116.73760000000003</v>
      </c>
      <c r="E93" s="180">
        <v>83.384000000000015</v>
      </c>
      <c r="F93" s="269">
        <v>66.707200000000014</v>
      </c>
      <c r="G93" s="269">
        <v>50.030400000000014</v>
      </c>
      <c r="H93" s="269">
        <v>41.692000000000007</v>
      </c>
      <c r="I93" s="369">
        <v>33.353600000000007</v>
      </c>
      <c r="J93" s="110"/>
      <c r="K93" s="131"/>
    </row>
    <row r="94" spans="2:11" ht="15" customHeight="1" x14ac:dyDescent="0.2">
      <c r="B94" s="679" t="s">
        <v>507</v>
      </c>
      <c r="C94" s="680"/>
      <c r="D94" s="418">
        <v>45.472000000000001</v>
      </c>
      <c r="E94" s="180">
        <v>32.480000000000004</v>
      </c>
      <c r="F94" s="269">
        <v>25.984000000000002</v>
      </c>
      <c r="G94" s="269">
        <v>19.488</v>
      </c>
      <c r="H94" s="269">
        <v>16.240000000000002</v>
      </c>
      <c r="I94" s="369">
        <v>12.992000000000001</v>
      </c>
      <c r="J94" s="110"/>
      <c r="K94" s="131"/>
    </row>
    <row r="95" spans="2:11" ht="15" customHeight="1" x14ac:dyDescent="0.2">
      <c r="B95" s="679" t="s">
        <v>508</v>
      </c>
      <c r="C95" s="680"/>
      <c r="D95" s="418">
        <v>104.42880000000001</v>
      </c>
      <c r="E95" s="180">
        <v>74.592000000000013</v>
      </c>
      <c r="F95" s="269">
        <v>59.673600000000008</v>
      </c>
      <c r="G95" s="269">
        <v>44.755200000000002</v>
      </c>
      <c r="H95" s="269">
        <v>37.296000000000006</v>
      </c>
      <c r="I95" s="369">
        <v>29.836800000000004</v>
      </c>
      <c r="J95" s="110"/>
      <c r="K95" s="131"/>
    </row>
    <row r="96" spans="2:11" ht="15" customHeight="1" x14ac:dyDescent="0.2">
      <c r="B96" s="679" t="s">
        <v>509</v>
      </c>
      <c r="C96" s="680"/>
      <c r="D96" s="418">
        <v>104.42880000000001</v>
      </c>
      <c r="E96" s="180">
        <v>74.592000000000013</v>
      </c>
      <c r="F96" s="269">
        <v>59.673600000000008</v>
      </c>
      <c r="G96" s="269">
        <v>44.755200000000002</v>
      </c>
      <c r="H96" s="269">
        <v>37.296000000000006</v>
      </c>
      <c r="I96" s="369">
        <v>29.836800000000004</v>
      </c>
      <c r="J96" s="110"/>
      <c r="K96" s="131"/>
    </row>
    <row r="97" spans="2:11" ht="15" customHeight="1" x14ac:dyDescent="0.2">
      <c r="B97" s="679" t="s">
        <v>596</v>
      </c>
      <c r="C97" s="680"/>
      <c r="D97" s="418">
        <v>58.408000000000008</v>
      </c>
      <c r="E97" s="180">
        <v>41.720000000000006</v>
      </c>
      <c r="F97" s="269">
        <v>33.376000000000005</v>
      </c>
      <c r="G97" s="269">
        <v>25.032000000000004</v>
      </c>
      <c r="H97" s="269">
        <v>20.860000000000003</v>
      </c>
      <c r="I97" s="369">
        <v>16.688000000000002</v>
      </c>
      <c r="J97" s="110"/>
      <c r="K97" s="131"/>
    </row>
    <row r="98" spans="2:11" ht="15" customHeight="1" x14ac:dyDescent="0.2">
      <c r="B98" s="679" t="s">
        <v>510</v>
      </c>
      <c r="C98" s="680"/>
      <c r="D98" s="418">
        <v>81.536000000000016</v>
      </c>
      <c r="E98" s="180">
        <v>58.240000000000009</v>
      </c>
      <c r="F98" s="269">
        <v>46.592000000000006</v>
      </c>
      <c r="G98" s="269">
        <v>34.944000000000003</v>
      </c>
      <c r="H98" s="269">
        <v>29.120000000000005</v>
      </c>
      <c r="I98" s="369">
        <v>23.296000000000003</v>
      </c>
      <c r="J98" s="110"/>
      <c r="K98" s="131"/>
    </row>
    <row r="99" spans="2:11" ht="15" customHeight="1" x14ac:dyDescent="0.2">
      <c r="B99" s="679" t="s">
        <v>511</v>
      </c>
      <c r="C99" s="680"/>
      <c r="D99" s="418">
        <v>110.54400000000001</v>
      </c>
      <c r="E99" s="180">
        <v>78.960000000000008</v>
      </c>
      <c r="F99" s="269">
        <v>63.168000000000006</v>
      </c>
      <c r="G99" s="269">
        <v>47.376000000000005</v>
      </c>
      <c r="H99" s="269">
        <v>39.480000000000004</v>
      </c>
      <c r="I99" s="369">
        <v>31.584000000000003</v>
      </c>
      <c r="J99" s="110"/>
      <c r="K99" s="131"/>
    </row>
    <row r="100" spans="2:11" ht="15" customHeight="1" thickBot="1" x14ac:dyDescent="0.25">
      <c r="B100" s="681" t="s">
        <v>512</v>
      </c>
      <c r="C100" s="682"/>
      <c r="D100" s="418">
        <v>114.07200000000002</v>
      </c>
      <c r="E100" s="180">
        <v>81.480000000000018</v>
      </c>
      <c r="F100" s="269">
        <v>65.184000000000012</v>
      </c>
      <c r="G100" s="269">
        <v>48.888000000000005</v>
      </c>
      <c r="H100" s="269">
        <v>40.740000000000009</v>
      </c>
      <c r="I100" s="369">
        <v>32.592000000000006</v>
      </c>
      <c r="J100" s="110"/>
      <c r="K100" s="131"/>
    </row>
    <row r="101" spans="2:11" ht="25.5" customHeight="1" thickBot="1" x14ac:dyDescent="0.25">
      <c r="B101" s="689" t="s">
        <v>172</v>
      </c>
      <c r="C101" s="690"/>
      <c r="D101" s="684"/>
      <c r="E101" s="684"/>
      <c r="F101" s="684"/>
      <c r="G101" s="684"/>
      <c r="H101" s="684"/>
      <c r="I101" s="684"/>
      <c r="J101" s="684"/>
      <c r="K101" s="685"/>
    </row>
    <row r="102" spans="2:11" ht="15" customHeight="1" x14ac:dyDescent="0.2">
      <c r="B102" s="687" t="s">
        <v>513</v>
      </c>
      <c r="C102" s="688"/>
      <c r="D102" s="419">
        <v>5.31</v>
      </c>
      <c r="E102" s="246">
        <v>3.8</v>
      </c>
      <c r="F102" s="420">
        <v>3.04</v>
      </c>
      <c r="G102" s="420">
        <v>2.2799999999999998</v>
      </c>
      <c r="H102" s="420">
        <v>1.9</v>
      </c>
      <c r="I102" s="421">
        <v>1.52</v>
      </c>
      <c r="J102" s="404"/>
      <c r="K102" s="130"/>
    </row>
    <row r="103" spans="2:11" ht="15" customHeight="1" x14ac:dyDescent="0.2">
      <c r="B103" s="679" t="s">
        <v>515</v>
      </c>
      <c r="C103" s="680"/>
      <c r="D103" s="418">
        <v>6.2720000000000011</v>
      </c>
      <c r="E103" s="180">
        <v>4.4800000000000004</v>
      </c>
      <c r="F103" s="269">
        <v>3.5840000000000005</v>
      </c>
      <c r="G103" s="269">
        <v>2.6880000000000006</v>
      </c>
      <c r="H103" s="269">
        <v>2.2400000000000002</v>
      </c>
      <c r="I103" s="369">
        <v>1.7920000000000003</v>
      </c>
      <c r="J103" s="405"/>
      <c r="K103" s="131"/>
    </row>
    <row r="104" spans="2:11" ht="15" customHeight="1" x14ac:dyDescent="0.2">
      <c r="B104" s="679" t="s">
        <v>516</v>
      </c>
      <c r="C104" s="680"/>
      <c r="D104" s="418">
        <v>9.16</v>
      </c>
      <c r="E104" s="180">
        <v>6.55</v>
      </c>
      <c r="F104" s="269">
        <v>5.24</v>
      </c>
      <c r="G104" s="269">
        <v>3.93</v>
      </c>
      <c r="H104" s="269">
        <v>3.28</v>
      </c>
      <c r="I104" s="369">
        <v>2.62</v>
      </c>
      <c r="J104" s="405"/>
      <c r="K104" s="131"/>
    </row>
    <row r="105" spans="2:11" ht="15" customHeight="1" thickBot="1" x14ac:dyDescent="0.25">
      <c r="B105" s="681" t="s">
        <v>514</v>
      </c>
      <c r="C105" s="682"/>
      <c r="D105" s="422">
        <v>11.09</v>
      </c>
      <c r="E105" s="242">
        <v>7.92</v>
      </c>
      <c r="F105" s="307">
        <v>6.34</v>
      </c>
      <c r="G105" s="307">
        <v>4.75</v>
      </c>
      <c r="H105" s="307">
        <v>3.96</v>
      </c>
      <c r="I105" s="370">
        <v>3.17</v>
      </c>
      <c r="J105" s="406"/>
      <c r="K105" s="135"/>
    </row>
  </sheetData>
  <mergeCells count="109">
    <mergeCell ref="B52:C52"/>
    <mergeCell ref="B54:C54"/>
    <mergeCell ref="B55:C55"/>
    <mergeCell ref="B53:C53"/>
    <mergeCell ref="B91:C91"/>
    <mergeCell ref="B86:C86"/>
    <mergeCell ref="B87:C87"/>
    <mergeCell ref="B88:C88"/>
    <mergeCell ref="B89:C89"/>
    <mergeCell ref="B82:C82"/>
    <mergeCell ref="B83:C83"/>
    <mergeCell ref="B84:C84"/>
    <mergeCell ref="B85:C85"/>
    <mergeCell ref="B90:K90"/>
    <mergeCell ref="B76:C76"/>
    <mergeCell ref="B77:C77"/>
    <mergeCell ref="B78:C78"/>
    <mergeCell ref="B79:C79"/>
    <mergeCell ref="B80:C80"/>
    <mergeCell ref="B81:C81"/>
    <mergeCell ref="B72:C72"/>
    <mergeCell ref="B73:C73"/>
    <mergeCell ref="B39:C39"/>
    <mergeCell ref="B40:C40"/>
    <mergeCell ref="B43:C43"/>
    <mergeCell ref="B44:C44"/>
    <mergeCell ref="B45:C45"/>
    <mergeCell ref="B46:C46"/>
    <mergeCell ref="B41:C41"/>
    <mergeCell ref="B42:C42"/>
    <mergeCell ref="B51:C51"/>
    <mergeCell ref="B104:C104"/>
    <mergeCell ref="B102:C102"/>
    <mergeCell ref="B101:K101"/>
    <mergeCell ref="B13:C13"/>
    <mergeCell ref="B14:C14"/>
    <mergeCell ref="B15:C15"/>
    <mergeCell ref="B16:C16"/>
    <mergeCell ref="B17:C17"/>
    <mergeCell ref="B105:C105"/>
    <mergeCell ref="B95:C95"/>
    <mergeCell ref="B96:C96"/>
    <mergeCell ref="B97:C97"/>
    <mergeCell ref="B98:C98"/>
    <mergeCell ref="B93:C93"/>
    <mergeCell ref="B94:C94"/>
    <mergeCell ref="B99:C99"/>
    <mergeCell ref="B47:C47"/>
    <mergeCell ref="B48:C48"/>
    <mergeCell ref="B49:C49"/>
    <mergeCell ref="B50:C50"/>
    <mergeCell ref="B32:C32"/>
    <mergeCell ref="B33:C33"/>
    <mergeCell ref="B37:C37"/>
    <mergeCell ref="B38:C38"/>
    <mergeCell ref="B103:C103"/>
    <mergeCell ref="B92:C92"/>
    <mergeCell ref="B100:C100"/>
    <mergeCell ref="B56:K56"/>
    <mergeCell ref="B66:C66"/>
    <mergeCell ref="B67:C67"/>
    <mergeCell ref="B68:C68"/>
    <mergeCell ref="B69:C69"/>
    <mergeCell ref="B57:C57"/>
    <mergeCell ref="B58:C58"/>
    <mergeCell ref="B74:C74"/>
    <mergeCell ref="B75:C75"/>
    <mergeCell ref="B62:C62"/>
    <mergeCell ref="B63:C63"/>
    <mergeCell ref="B64:C64"/>
    <mergeCell ref="B65:C65"/>
    <mergeCell ref="B70:C70"/>
    <mergeCell ref="B71:C71"/>
    <mergeCell ref="B60:C60"/>
    <mergeCell ref="B61:C61"/>
    <mergeCell ref="B59:C59"/>
    <mergeCell ref="B18:C18"/>
    <mergeCell ref="B19:C19"/>
    <mergeCell ref="B20:C20"/>
    <mergeCell ref="B21:C21"/>
    <mergeCell ref="B36:C36"/>
    <mergeCell ref="B34:C34"/>
    <mergeCell ref="B35:C35"/>
    <mergeCell ref="B24:C24"/>
    <mergeCell ref="B25:C25"/>
    <mergeCell ref="B26:C26"/>
    <mergeCell ref="B27:C27"/>
    <mergeCell ref="B28:C28"/>
    <mergeCell ref="B29:C29"/>
    <mergeCell ref="B30:C30"/>
    <mergeCell ref="B31:C31"/>
    <mergeCell ref="B22:C22"/>
    <mergeCell ref="B23:C23"/>
    <mergeCell ref="B12:K12"/>
    <mergeCell ref="B7:C7"/>
    <mergeCell ref="D7:K7"/>
    <mergeCell ref="B9:K9"/>
    <mergeCell ref="J10:J11"/>
    <mergeCell ref="K10:K11"/>
    <mergeCell ref="B10:C11"/>
    <mergeCell ref="D10:D11"/>
    <mergeCell ref="B2:C6"/>
    <mergeCell ref="D2:K2"/>
    <mergeCell ref="D3:K3"/>
    <mergeCell ref="D4:K4"/>
    <mergeCell ref="D5:H5"/>
    <mergeCell ref="I5:K5"/>
    <mergeCell ref="D6:H6"/>
    <mergeCell ref="I6:K6"/>
  </mergeCells>
  <hyperlinks>
    <hyperlink ref="I6" r:id="rId1"/>
  </hyperlinks>
  <pageMargins left="0.7" right="0.7" top="0.75" bottom="0.75" header="0.3" footer="0.3"/>
  <pageSetup paperSize="9" scale="76" fitToHeight="0" orientation="landscape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N45"/>
  <sheetViews>
    <sheetView workbookViewId="0"/>
  </sheetViews>
  <sheetFormatPr defaultRowHeight="12.75" x14ac:dyDescent="0.2"/>
  <cols>
    <col min="1" max="1" width="0.42578125" style="359" customWidth="1"/>
    <col min="2" max="2" width="23.7109375" style="359" customWidth="1"/>
    <col min="3" max="3" width="31" style="359" customWidth="1"/>
    <col min="4" max="9" width="9.140625" style="359" customWidth="1"/>
    <col min="10" max="11" width="6.42578125" style="359" customWidth="1"/>
    <col min="12" max="12" width="0.28515625" style="359" customWidth="1"/>
    <col min="13" max="13" width="0" style="359" hidden="1" customWidth="1"/>
    <col min="14" max="17" width="12" style="359" customWidth="1"/>
    <col min="18" max="246" width="9.140625" style="359" customWidth="1"/>
    <col min="247" max="16384" width="9.140625" style="359"/>
  </cols>
  <sheetData>
    <row r="1" spans="1:248" s="12" customFormat="1" ht="2.25" customHeight="1" thickBot="1" x14ac:dyDescent="0.25">
      <c r="B1" s="26"/>
      <c r="C1" s="26"/>
      <c r="D1" s="30"/>
      <c r="E1" s="29"/>
      <c r="F1" s="29"/>
      <c r="G1" s="29"/>
      <c r="H1" s="29"/>
      <c r="I1" s="29"/>
      <c r="J1" s="19"/>
      <c r="K1" s="19"/>
      <c r="L1" s="19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U1" s="11"/>
      <c r="HV1" s="11"/>
      <c r="HW1" s="11"/>
      <c r="HX1" s="11"/>
      <c r="HY1" s="11"/>
      <c r="HZ1" s="11"/>
      <c r="IA1" s="11"/>
      <c r="IB1" s="11"/>
      <c r="IC1" s="11"/>
      <c r="ID1" s="11"/>
      <c r="IE1" s="11"/>
      <c r="IF1" s="11"/>
      <c r="IG1" s="11"/>
      <c r="IH1" s="11"/>
      <c r="II1" s="11"/>
      <c r="IJ1" s="11"/>
      <c r="IK1" s="11"/>
      <c r="IL1" s="11"/>
    </row>
    <row r="2" spans="1:248" s="60" customFormat="1" ht="18" customHeight="1" x14ac:dyDescent="0.2">
      <c r="B2" s="521"/>
      <c r="C2" s="522"/>
      <c r="D2" s="535" t="s">
        <v>187</v>
      </c>
      <c r="E2" s="535"/>
      <c r="F2" s="535"/>
      <c r="G2" s="535"/>
      <c r="H2" s="535"/>
      <c r="I2" s="535"/>
      <c r="J2" s="535"/>
      <c r="K2" s="536"/>
      <c r="L2" s="20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</row>
    <row r="3" spans="1:248" s="60" customFormat="1" x14ac:dyDescent="0.2">
      <c r="B3" s="523"/>
      <c r="C3" s="524"/>
      <c r="D3" s="527" t="s">
        <v>188</v>
      </c>
      <c r="E3" s="527"/>
      <c r="F3" s="527"/>
      <c r="G3" s="527"/>
      <c r="H3" s="527"/>
      <c r="I3" s="527"/>
      <c r="J3" s="527"/>
      <c r="K3" s="528"/>
      <c r="L3" s="2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</row>
    <row r="4" spans="1:248" s="60" customFormat="1" x14ac:dyDescent="0.2">
      <c r="B4" s="523"/>
      <c r="C4" s="524"/>
      <c r="D4" s="537" t="s">
        <v>186</v>
      </c>
      <c r="E4" s="537"/>
      <c r="F4" s="537"/>
      <c r="G4" s="537"/>
      <c r="H4" s="537"/>
      <c r="I4" s="537"/>
      <c r="J4" s="537"/>
      <c r="K4" s="538"/>
      <c r="L4" s="2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</row>
    <row r="5" spans="1:248" s="60" customFormat="1" x14ac:dyDescent="0.2">
      <c r="B5" s="523"/>
      <c r="C5" s="524"/>
      <c r="D5" s="533" t="s">
        <v>176</v>
      </c>
      <c r="E5" s="533"/>
      <c r="F5" s="533"/>
      <c r="G5" s="533"/>
      <c r="H5" s="533"/>
      <c r="I5" s="529" t="s">
        <v>173</v>
      </c>
      <c r="J5" s="529"/>
      <c r="K5" s="530"/>
      <c r="L5" s="23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</row>
    <row r="6" spans="1:248" s="60" customFormat="1" x14ac:dyDescent="0.2">
      <c r="B6" s="523"/>
      <c r="C6" s="524"/>
      <c r="D6" s="534" t="s">
        <v>178</v>
      </c>
      <c r="E6" s="534"/>
      <c r="F6" s="534"/>
      <c r="G6" s="534"/>
      <c r="H6" s="534"/>
      <c r="I6" s="529" t="s">
        <v>177</v>
      </c>
      <c r="J6" s="531"/>
      <c r="K6" s="532"/>
      <c r="L6" s="19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</row>
    <row r="7" spans="1:248" s="60" customFormat="1" x14ac:dyDescent="0.2">
      <c r="B7" s="525">
        <v>45689</v>
      </c>
      <c r="C7" s="526"/>
      <c r="D7" s="527" t="s">
        <v>189</v>
      </c>
      <c r="E7" s="527"/>
      <c r="F7" s="527"/>
      <c r="G7" s="527"/>
      <c r="H7" s="527"/>
      <c r="I7" s="527"/>
      <c r="J7" s="527"/>
      <c r="K7" s="528"/>
      <c r="L7" s="2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</row>
    <row r="8" spans="1:248" s="60" customFormat="1" ht="3.75" customHeight="1" thickBot="1" x14ac:dyDescent="0.25">
      <c r="B8" s="32"/>
      <c r="C8" s="34"/>
      <c r="D8" s="31"/>
      <c r="E8" s="17"/>
      <c r="F8" s="17"/>
      <c r="G8" s="17"/>
      <c r="H8" s="17"/>
      <c r="I8" s="17"/>
      <c r="J8" s="16"/>
      <c r="K8" s="18"/>
      <c r="L8" s="3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</row>
    <row r="9" spans="1:248" s="15" customFormat="1" ht="41.25" customHeight="1" thickBot="1" x14ac:dyDescent="0.25">
      <c r="B9" s="452" t="s">
        <v>439</v>
      </c>
      <c r="C9" s="453"/>
      <c r="D9" s="453"/>
      <c r="E9" s="453"/>
      <c r="F9" s="453"/>
      <c r="G9" s="453"/>
      <c r="H9" s="453"/>
      <c r="I9" s="453"/>
      <c r="J9" s="453"/>
      <c r="K9" s="454"/>
      <c r="L9" s="2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</row>
    <row r="10" spans="1:248" s="15" customFormat="1" ht="22.5" customHeight="1" x14ac:dyDescent="0.2">
      <c r="B10" s="671" t="s">
        <v>153</v>
      </c>
      <c r="C10" s="672"/>
      <c r="D10" s="698"/>
      <c r="E10" s="62" t="s">
        <v>14</v>
      </c>
      <c r="F10" s="63" t="s">
        <v>15</v>
      </c>
      <c r="G10" s="63" t="s">
        <v>16</v>
      </c>
      <c r="H10" s="63" t="s">
        <v>17</v>
      </c>
      <c r="I10" s="63" t="s">
        <v>18</v>
      </c>
      <c r="J10" s="471" t="s">
        <v>174</v>
      </c>
      <c r="K10" s="463" t="s">
        <v>175</v>
      </c>
      <c r="L10" s="25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</row>
    <row r="11" spans="1:248" s="15" customFormat="1" ht="43.5" customHeight="1" thickBot="1" x14ac:dyDescent="0.25">
      <c r="B11" s="673"/>
      <c r="C11" s="674"/>
      <c r="D11" s="699"/>
      <c r="E11" s="65" t="s">
        <v>19</v>
      </c>
      <c r="F11" s="66" t="s">
        <v>423</v>
      </c>
      <c r="G11" s="66" t="s">
        <v>424</v>
      </c>
      <c r="H11" s="66" t="s">
        <v>425</v>
      </c>
      <c r="I11" s="66" t="s">
        <v>426</v>
      </c>
      <c r="J11" s="472"/>
      <c r="K11" s="464"/>
      <c r="L11" s="25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</row>
    <row r="12" spans="1:248" customFormat="1" ht="25.5" customHeight="1" thickBot="1" x14ac:dyDescent="0.25">
      <c r="A12" s="1"/>
      <c r="B12" s="636" t="s">
        <v>422</v>
      </c>
      <c r="C12" s="623"/>
      <c r="D12" s="623"/>
      <c r="E12" s="623"/>
      <c r="F12" s="623"/>
      <c r="G12" s="623"/>
      <c r="H12" s="623"/>
      <c r="I12" s="623"/>
      <c r="J12" s="623"/>
      <c r="K12" s="6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</row>
    <row r="13" spans="1:248" ht="15" customHeight="1" x14ac:dyDescent="0.2">
      <c r="B13" s="700" t="s">
        <v>597</v>
      </c>
      <c r="C13" s="701"/>
      <c r="D13" s="702"/>
      <c r="E13" s="414">
        <v>3.8</v>
      </c>
      <c r="F13" s="387">
        <v>3.04</v>
      </c>
      <c r="G13" s="387">
        <v>2.2800000000000002</v>
      </c>
      <c r="H13" s="387">
        <v>1.9</v>
      </c>
      <c r="I13" s="388">
        <v>1.52</v>
      </c>
      <c r="J13" s="361"/>
      <c r="K13" s="362"/>
    </row>
    <row r="14" spans="1:248" ht="15" customHeight="1" x14ac:dyDescent="0.2">
      <c r="B14" s="695" t="s">
        <v>598</v>
      </c>
      <c r="C14" s="696"/>
      <c r="D14" s="697"/>
      <c r="E14" s="415">
        <v>3.85</v>
      </c>
      <c r="F14" s="389">
        <v>3.08</v>
      </c>
      <c r="G14" s="389">
        <v>2.31</v>
      </c>
      <c r="H14" s="389">
        <v>1.925</v>
      </c>
      <c r="I14" s="390">
        <v>1.54</v>
      </c>
      <c r="J14" s="363"/>
      <c r="K14" s="364"/>
    </row>
    <row r="15" spans="1:248" ht="15" customHeight="1" x14ac:dyDescent="0.2">
      <c r="B15" s="695" t="s">
        <v>599</v>
      </c>
      <c r="C15" s="696"/>
      <c r="D15" s="697"/>
      <c r="E15" s="415">
        <v>4.3499999999999996</v>
      </c>
      <c r="F15" s="389">
        <v>3.48</v>
      </c>
      <c r="G15" s="389">
        <v>2.61</v>
      </c>
      <c r="H15" s="389">
        <v>2.1749999999999998</v>
      </c>
      <c r="I15" s="390">
        <v>1.74</v>
      </c>
      <c r="J15" s="363"/>
      <c r="K15" s="364"/>
    </row>
    <row r="16" spans="1:248" ht="15" customHeight="1" x14ac:dyDescent="0.2">
      <c r="B16" s="695" t="s">
        <v>600</v>
      </c>
      <c r="C16" s="696"/>
      <c r="D16" s="697"/>
      <c r="E16" s="415">
        <v>7.3</v>
      </c>
      <c r="F16" s="389">
        <v>5.84</v>
      </c>
      <c r="G16" s="389">
        <v>4.38</v>
      </c>
      <c r="H16" s="389">
        <v>3.65</v>
      </c>
      <c r="I16" s="390">
        <v>2.92</v>
      </c>
      <c r="J16" s="363"/>
      <c r="K16" s="364"/>
    </row>
    <row r="17" spans="2:11" ht="15" customHeight="1" x14ac:dyDescent="0.2">
      <c r="B17" s="695" t="s">
        <v>601</v>
      </c>
      <c r="C17" s="696"/>
      <c r="D17" s="697"/>
      <c r="E17" s="415">
        <v>9</v>
      </c>
      <c r="F17" s="389">
        <v>7.2</v>
      </c>
      <c r="G17" s="389">
        <v>5.4</v>
      </c>
      <c r="H17" s="389">
        <v>4.5</v>
      </c>
      <c r="I17" s="390">
        <v>3.6</v>
      </c>
      <c r="J17" s="363"/>
      <c r="K17" s="364"/>
    </row>
    <row r="18" spans="2:11" ht="15" customHeight="1" x14ac:dyDescent="0.2">
      <c r="B18" s="695" t="s">
        <v>602</v>
      </c>
      <c r="C18" s="696"/>
      <c r="D18" s="697"/>
      <c r="E18" s="415">
        <v>9.85</v>
      </c>
      <c r="F18" s="389">
        <v>7.88</v>
      </c>
      <c r="G18" s="389">
        <v>5.91</v>
      </c>
      <c r="H18" s="389">
        <v>4.9249999999999998</v>
      </c>
      <c r="I18" s="390">
        <v>3.94</v>
      </c>
      <c r="J18" s="363"/>
      <c r="K18" s="364"/>
    </row>
    <row r="19" spans="2:11" ht="15" customHeight="1" x14ac:dyDescent="0.2">
      <c r="B19" s="695" t="s">
        <v>603</v>
      </c>
      <c r="C19" s="696"/>
      <c r="D19" s="697"/>
      <c r="E19" s="415">
        <v>14.350000000000001</v>
      </c>
      <c r="F19" s="389">
        <v>11.48</v>
      </c>
      <c r="G19" s="389">
        <v>8.61</v>
      </c>
      <c r="H19" s="389">
        <v>7.1750000000000007</v>
      </c>
      <c r="I19" s="390">
        <v>5.74</v>
      </c>
      <c r="J19" s="363"/>
      <c r="K19" s="364"/>
    </row>
    <row r="20" spans="2:11" ht="15" customHeight="1" x14ac:dyDescent="0.2">
      <c r="B20" s="695" t="s">
        <v>604</v>
      </c>
      <c r="C20" s="696"/>
      <c r="D20" s="697"/>
      <c r="E20" s="415">
        <v>5.8</v>
      </c>
      <c r="F20" s="389">
        <v>4.6399999999999997</v>
      </c>
      <c r="G20" s="389">
        <v>3.4799999999999995</v>
      </c>
      <c r="H20" s="389">
        <v>2.9</v>
      </c>
      <c r="I20" s="390">
        <v>2.3199999999999998</v>
      </c>
      <c r="J20" s="363"/>
      <c r="K20" s="364"/>
    </row>
    <row r="21" spans="2:11" ht="15" customHeight="1" x14ac:dyDescent="0.2">
      <c r="B21" s="695" t="s">
        <v>605</v>
      </c>
      <c r="C21" s="696"/>
      <c r="D21" s="697"/>
      <c r="E21" s="415">
        <v>3.9000000000000004</v>
      </c>
      <c r="F21" s="389">
        <v>3.12</v>
      </c>
      <c r="G21" s="389">
        <v>2.34</v>
      </c>
      <c r="H21" s="389">
        <v>1.9500000000000002</v>
      </c>
      <c r="I21" s="390">
        <v>1.56</v>
      </c>
      <c r="J21" s="363"/>
      <c r="K21" s="364"/>
    </row>
    <row r="22" spans="2:11" ht="15" customHeight="1" x14ac:dyDescent="0.2">
      <c r="B22" s="695" t="s">
        <v>606</v>
      </c>
      <c r="C22" s="696"/>
      <c r="D22" s="697"/>
      <c r="E22" s="415">
        <v>4</v>
      </c>
      <c r="F22" s="389">
        <v>3.2</v>
      </c>
      <c r="G22" s="389">
        <v>2.4000000000000004</v>
      </c>
      <c r="H22" s="389">
        <v>2</v>
      </c>
      <c r="I22" s="390">
        <v>1.6</v>
      </c>
      <c r="J22" s="363"/>
      <c r="K22" s="364"/>
    </row>
    <row r="23" spans="2:11" ht="15" customHeight="1" x14ac:dyDescent="0.2">
      <c r="B23" s="695" t="s">
        <v>607</v>
      </c>
      <c r="C23" s="696"/>
      <c r="D23" s="697"/>
      <c r="E23" s="415">
        <v>4.3</v>
      </c>
      <c r="F23" s="389">
        <v>3.44</v>
      </c>
      <c r="G23" s="389">
        <v>2.58</v>
      </c>
      <c r="H23" s="389">
        <v>2.15</v>
      </c>
      <c r="I23" s="390">
        <v>1.72</v>
      </c>
      <c r="J23" s="363"/>
      <c r="K23" s="364"/>
    </row>
    <row r="24" spans="2:11" ht="15" customHeight="1" x14ac:dyDescent="0.2">
      <c r="B24" s="695" t="s">
        <v>608</v>
      </c>
      <c r="C24" s="696"/>
      <c r="D24" s="697"/>
      <c r="E24" s="415">
        <v>5.3000000000000007</v>
      </c>
      <c r="F24" s="389">
        <v>4.24</v>
      </c>
      <c r="G24" s="389">
        <v>3.18</v>
      </c>
      <c r="H24" s="389">
        <v>2.6500000000000004</v>
      </c>
      <c r="I24" s="390">
        <v>2.12</v>
      </c>
      <c r="J24" s="363"/>
      <c r="K24" s="364"/>
    </row>
    <row r="25" spans="2:11" ht="15" customHeight="1" x14ac:dyDescent="0.2">
      <c r="B25" s="695" t="s">
        <v>609</v>
      </c>
      <c r="C25" s="696"/>
      <c r="D25" s="697"/>
      <c r="E25" s="415">
        <v>5.85</v>
      </c>
      <c r="F25" s="389">
        <v>4.68</v>
      </c>
      <c r="G25" s="389">
        <v>3.51</v>
      </c>
      <c r="H25" s="389">
        <v>2.9249999999999998</v>
      </c>
      <c r="I25" s="390">
        <v>2.34</v>
      </c>
      <c r="J25" s="363"/>
      <c r="K25" s="364"/>
    </row>
    <row r="26" spans="2:11" ht="15" customHeight="1" x14ac:dyDescent="0.2">
      <c r="B26" s="695" t="s">
        <v>610</v>
      </c>
      <c r="C26" s="696"/>
      <c r="D26" s="697"/>
      <c r="E26" s="415">
        <v>6.4</v>
      </c>
      <c r="F26" s="389">
        <v>5.12</v>
      </c>
      <c r="G26" s="389">
        <v>3.84</v>
      </c>
      <c r="H26" s="389">
        <v>3.2</v>
      </c>
      <c r="I26" s="390">
        <v>2.56</v>
      </c>
      <c r="J26" s="363"/>
      <c r="K26" s="364"/>
    </row>
    <row r="27" spans="2:11" ht="15" customHeight="1" x14ac:dyDescent="0.2">
      <c r="B27" s="695" t="s">
        <v>611</v>
      </c>
      <c r="C27" s="696"/>
      <c r="D27" s="697"/>
      <c r="E27" s="415">
        <v>12.6</v>
      </c>
      <c r="F27" s="389">
        <v>10.08</v>
      </c>
      <c r="G27" s="389">
        <v>7.5600000000000005</v>
      </c>
      <c r="H27" s="389">
        <v>6.3</v>
      </c>
      <c r="I27" s="390">
        <v>5.04</v>
      </c>
      <c r="J27" s="363"/>
      <c r="K27" s="364"/>
    </row>
    <row r="28" spans="2:11" ht="15" customHeight="1" x14ac:dyDescent="0.2">
      <c r="B28" s="695" t="s">
        <v>612</v>
      </c>
      <c r="C28" s="696"/>
      <c r="D28" s="697"/>
      <c r="E28" s="415">
        <v>19.5</v>
      </c>
      <c r="F28" s="389">
        <v>15.6</v>
      </c>
      <c r="G28" s="389">
        <v>11.7</v>
      </c>
      <c r="H28" s="389">
        <v>9.75</v>
      </c>
      <c r="I28" s="390">
        <v>7.8</v>
      </c>
      <c r="J28" s="363"/>
      <c r="K28" s="364"/>
    </row>
    <row r="29" spans="2:11" ht="15" customHeight="1" x14ac:dyDescent="0.2">
      <c r="B29" s="695" t="s">
        <v>613</v>
      </c>
      <c r="C29" s="696"/>
      <c r="D29" s="697"/>
      <c r="E29" s="415">
        <v>2.6</v>
      </c>
      <c r="F29" s="389">
        <v>2.08</v>
      </c>
      <c r="G29" s="389">
        <v>1.56</v>
      </c>
      <c r="H29" s="389">
        <v>1.3</v>
      </c>
      <c r="I29" s="390">
        <v>1.04</v>
      </c>
      <c r="J29" s="363"/>
      <c r="K29" s="364"/>
    </row>
    <row r="30" spans="2:11" ht="15" customHeight="1" x14ac:dyDescent="0.2">
      <c r="B30" s="695" t="s">
        <v>614</v>
      </c>
      <c r="C30" s="696"/>
      <c r="D30" s="697"/>
      <c r="E30" s="415">
        <v>4.95</v>
      </c>
      <c r="F30" s="389">
        <v>3.96</v>
      </c>
      <c r="G30" s="389">
        <v>2.97</v>
      </c>
      <c r="H30" s="389">
        <v>2.48</v>
      </c>
      <c r="I30" s="390">
        <v>1.98</v>
      </c>
      <c r="J30" s="363"/>
      <c r="K30" s="364"/>
    </row>
    <row r="31" spans="2:11" ht="15" customHeight="1" x14ac:dyDescent="0.2">
      <c r="B31" s="695" t="s">
        <v>615</v>
      </c>
      <c r="C31" s="696"/>
      <c r="D31" s="697"/>
      <c r="E31" s="415">
        <v>9.65</v>
      </c>
      <c r="F31" s="389">
        <v>7.72</v>
      </c>
      <c r="G31" s="389">
        <v>5.79</v>
      </c>
      <c r="H31" s="389">
        <v>4.8250000000000002</v>
      </c>
      <c r="I31" s="390">
        <v>3.86</v>
      </c>
      <c r="J31" s="363"/>
      <c r="K31" s="364"/>
    </row>
    <row r="32" spans="2:11" ht="15" customHeight="1" x14ac:dyDescent="0.2">
      <c r="B32" s="695" t="s">
        <v>616</v>
      </c>
      <c r="C32" s="696"/>
      <c r="D32" s="697"/>
      <c r="E32" s="415">
        <v>3.05</v>
      </c>
      <c r="F32" s="389">
        <v>2.44</v>
      </c>
      <c r="G32" s="389">
        <v>1.83</v>
      </c>
      <c r="H32" s="389">
        <v>1.53</v>
      </c>
      <c r="I32" s="390">
        <v>1.22</v>
      </c>
      <c r="J32" s="363"/>
      <c r="K32" s="364"/>
    </row>
    <row r="33" spans="1:248" ht="15" customHeight="1" x14ac:dyDescent="0.2">
      <c r="B33" s="695" t="s">
        <v>617</v>
      </c>
      <c r="C33" s="696"/>
      <c r="D33" s="697"/>
      <c r="E33" s="415">
        <v>4</v>
      </c>
      <c r="F33" s="389">
        <v>3.2</v>
      </c>
      <c r="G33" s="389">
        <v>2.4</v>
      </c>
      <c r="H33" s="389">
        <v>2</v>
      </c>
      <c r="I33" s="390">
        <v>1.6</v>
      </c>
      <c r="J33" s="363"/>
      <c r="K33" s="364"/>
    </row>
    <row r="34" spans="1:248" ht="15" customHeight="1" x14ac:dyDescent="0.2">
      <c r="B34" s="695" t="s">
        <v>618</v>
      </c>
      <c r="C34" s="696"/>
      <c r="D34" s="697"/>
      <c r="E34" s="415">
        <v>2.7</v>
      </c>
      <c r="F34" s="389">
        <v>2.16</v>
      </c>
      <c r="G34" s="389">
        <v>1.62</v>
      </c>
      <c r="H34" s="389">
        <v>1.35</v>
      </c>
      <c r="I34" s="390">
        <v>1.08</v>
      </c>
      <c r="J34" s="363"/>
      <c r="K34" s="364"/>
    </row>
    <row r="35" spans="1:248" ht="15" customHeight="1" x14ac:dyDescent="0.2">
      <c r="B35" s="695" t="s">
        <v>619</v>
      </c>
      <c r="C35" s="696"/>
      <c r="D35" s="697"/>
      <c r="E35" s="415">
        <v>14.7</v>
      </c>
      <c r="F35" s="389">
        <v>11.76</v>
      </c>
      <c r="G35" s="389">
        <v>8.82</v>
      </c>
      <c r="H35" s="389">
        <v>7.35</v>
      </c>
      <c r="I35" s="390">
        <v>5.88</v>
      </c>
      <c r="J35" s="363"/>
      <c r="K35" s="364"/>
    </row>
    <row r="36" spans="1:248" ht="15" customHeight="1" x14ac:dyDescent="0.2">
      <c r="B36" s="695" t="s">
        <v>620</v>
      </c>
      <c r="C36" s="696"/>
      <c r="D36" s="697"/>
      <c r="E36" s="415">
        <v>13.4</v>
      </c>
      <c r="F36" s="389">
        <v>10.72</v>
      </c>
      <c r="G36" s="389">
        <v>8.0400000000000009</v>
      </c>
      <c r="H36" s="389">
        <v>6.7</v>
      </c>
      <c r="I36" s="390">
        <v>5.36</v>
      </c>
      <c r="J36" s="363"/>
      <c r="K36" s="364"/>
    </row>
    <row r="37" spans="1:248" ht="15" customHeight="1" x14ac:dyDescent="0.2">
      <c r="B37" s="695" t="s">
        <v>621</v>
      </c>
      <c r="C37" s="696"/>
      <c r="D37" s="697"/>
      <c r="E37" s="415">
        <v>14.15</v>
      </c>
      <c r="F37" s="389">
        <v>11.32</v>
      </c>
      <c r="G37" s="389">
        <v>8.49</v>
      </c>
      <c r="H37" s="389">
        <v>7.0750000000000002</v>
      </c>
      <c r="I37" s="390">
        <v>5.66</v>
      </c>
      <c r="J37" s="363"/>
      <c r="K37" s="364"/>
    </row>
    <row r="38" spans="1:248" ht="15" customHeight="1" x14ac:dyDescent="0.2">
      <c r="B38" s="695" t="s">
        <v>622</v>
      </c>
      <c r="C38" s="696"/>
      <c r="D38" s="697"/>
      <c r="E38" s="415">
        <v>17.450000000000003</v>
      </c>
      <c r="F38" s="389">
        <v>13.96</v>
      </c>
      <c r="G38" s="389">
        <v>10.47</v>
      </c>
      <c r="H38" s="389">
        <v>8.7250000000000014</v>
      </c>
      <c r="I38" s="390">
        <v>6.98</v>
      </c>
      <c r="J38" s="363"/>
      <c r="K38" s="364"/>
    </row>
    <row r="39" spans="1:248" ht="15" customHeight="1" x14ac:dyDescent="0.2">
      <c r="B39" s="695" t="s">
        <v>623</v>
      </c>
      <c r="C39" s="696"/>
      <c r="D39" s="697"/>
      <c r="E39" s="415">
        <v>15.85</v>
      </c>
      <c r="F39" s="389">
        <v>12.68</v>
      </c>
      <c r="G39" s="389">
        <v>9.51</v>
      </c>
      <c r="H39" s="389">
        <v>7.9249999999999998</v>
      </c>
      <c r="I39" s="390">
        <v>6.34</v>
      </c>
      <c r="J39" s="363"/>
      <c r="K39" s="364"/>
    </row>
    <row r="40" spans="1:248" ht="15" customHeight="1" thickBot="1" x14ac:dyDescent="0.25">
      <c r="B40" s="715" t="s">
        <v>624</v>
      </c>
      <c r="C40" s="716"/>
      <c r="D40" s="717"/>
      <c r="E40" s="416">
        <v>16.75</v>
      </c>
      <c r="F40" s="391">
        <v>13.4</v>
      </c>
      <c r="G40" s="391">
        <v>10.050000000000001</v>
      </c>
      <c r="H40" s="391">
        <v>8.375</v>
      </c>
      <c r="I40" s="392">
        <v>6.7</v>
      </c>
      <c r="J40" s="365"/>
      <c r="K40" s="366"/>
    </row>
    <row r="41" spans="1:248" ht="13.5" thickBot="1" x14ac:dyDescent="0.25">
      <c r="E41" s="360"/>
      <c r="F41" s="360"/>
      <c r="G41" s="360"/>
      <c r="H41" s="360"/>
      <c r="I41" s="360"/>
    </row>
    <row r="42" spans="1:248" s="15" customFormat="1" ht="22.5" customHeight="1" x14ac:dyDescent="0.2">
      <c r="B42" s="705" t="s">
        <v>153</v>
      </c>
      <c r="C42" s="706"/>
      <c r="D42" s="707"/>
      <c r="E42" s="27" t="s">
        <v>14</v>
      </c>
      <c r="F42" s="28" t="s">
        <v>15</v>
      </c>
      <c r="G42" s="28" t="s">
        <v>16</v>
      </c>
      <c r="H42" s="28" t="s">
        <v>17</v>
      </c>
      <c r="I42" s="28" t="s">
        <v>18</v>
      </c>
      <c r="J42" s="711" t="s">
        <v>174</v>
      </c>
      <c r="K42" s="713" t="s">
        <v>175</v>
      </c>
      <c r="L42" s="25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  <c r="DC42" s="14"/>
      <c r="DD42" s="14"/>
      <c r="DE42" s="14"/>
      <c r="DF42" s="14"/>
      <c r="DG42" s="14"/>
      <c r="DH42" s="14"/>
      <c r="DI42" s="14"/>
      <c r="DJ42" s="14"/>
      <c r="DK42" s="14"/>
      <c r="DL42" s="14"/>
      <c r="DM42" s="14"/>
      <c r="DN42" s="14"/>
      <c r="DO42" s="14"/>
      <c r="DP42" s="14"/>
      <c r="DQ42" s="14"/>
      <c r="DR42" s="14"/>
      <c r="DS42" s="14"/>
      <c r="DT42" s="14"/>
      <c r="DU42" s="14"/>
      <c r="DV42" s="14"/>
      <c r="DW42" s="14"/>
      <c r="DX42" s="14"/>
      <c r="DY42" s="14"/>
      <c r="DZ42" s="14"/>
      <c r="EA42" s="14"/>
      <c r="EB42" s="14"/>
      <c r="EC42" s="14"/>
      <c r="ED42" s="14"/>
      <c r="EE42" s="14"/>
      <c r="EF42" s="14"/>
      <c r="EG42" s="14"/>
      <c r="EH42" s="14"/>
      <c r="EI42" s="14"/>
      <c r="EJ42" s="14"/>
      <c r="EK42" s="14"/>
      <c r="EL42" s="14"/>
      <c r="EM42" s="14"/>
      <c r="EN42" s="14"/>
      <c r="EO42" s="14"/>
      <c r="EP42" s="14"/>
      <c r="EQ42" s="14"/>
      <c r="ER42" s="14"/>
      <c r="ES42" s="14"/>
      <c r="ET42" s="14"/>
      <c r="EU42" s="14"/>
      <c r="EV42" s="14"/>
      <c r="EW42" s="14"/>
      <c r="EX42" s="14"/>
      <c r="EY42" s="14"/>
      <c r="EZ42" s="14"/>
      <c r="FA42" s="14"/>
      <c r="FB42" s="14"/>
      <c r="FC42" s="14"/>
      <c r="FD42" s="14"/>
      <c r="FE42" s="14"/>
      <c r="FF42" s="14"/>
      <c r="FG42" s="14"/>
      <c r="FH42" s="14"/>
      <c r="FI42" s="14"/>
      <c r="FJ42" s="14"/>
      <c r="FK42" s="14"/>
      <c r="FL42" s="14"/>
      <c r="FM42" s="14"/>
      <c r="FN42" s="14"/>
      <c r="FO42" s="14"/>
      <c r="FP42" s="14"/>
      <c r="FQ42" s="14"/>
      <c r="FR42" s="14"/>
      <c r="FS42" s="14"/>
      <c r="FT42" s="14"/>
      <c r="FU42" s="14"/>
      <c r="FV42" s="14"/>
      <c r="FW42" s="14"/>
      <c r="FX42" s="14"/>
      <c r="FY42" s="14"/>
      <c r="FZ42" s="14"/>
      <c r="GA42" s="14"/>
      <c r="GB42" s="14"/>
      <c r="GC42" s="14"/>
      <c r="GD42" s="14"/>
      <c r="GE42" s="14"/>
      <c r="GF42" s="14"/>
      <c r="GG42" s="14"/>
      <c r="GH42" s="14"/>
      <c r="GI42" s="14"/>
      <c r="GJ42" s="14"/>
      <c r="GK42" s="14"/>
      <c r="GL42" s="14"/>
      <c r="GM42" s="14"/>
      <c r="GN42" s="14"/>
      <c r="GO42" s="14"/>
      <c r="GP42" s="14"/>
      <c r="GQ42" s="14"/>
      <c r="GR42" s="14"/>
      <c r="GS42" s="14"/>
      <c r="GT42" s="14"/>
      <c r="GU42" s="14"/>
      <c r="GV42" s="14"/>
      <c r="GW42" s="14"/>
      <c r="GX42" s="14"/>
      <c r="GY42" s="14"/>
      <c r="GZ42" s="14"/>
      <c r="HA42" s="14"/>
      <c r="HB42" s="14"/>
      <c r="HC42" s="14"/>
      <c r="HD42" s="14"/>
      <c r="HE42" s="14"/>
      <c r="HF42" s="14"/>
      <c r="HG42" s="14"/>
      <c r="HH42" s="14"/>
      <c r="HI42" s="14"/>
      <c r="HJ42" s="14"/>
      <c r="HK42" s="14"/>
      <c r="HL42" s="14"/>
      <c r="HM42" s="14"/>
      <c r="HN42" s="14"/>
      <c r="HO42" s="14"/>
      <c r="HP42" s="14"/>
      <c r="HQ42" s="14"/>
      <c r="HR42" s="14"/>
      <c r="HS42" s="14"/>
      <c r="HT42" s="14"/>
      <c r="HU42" s="14"/>
      <c r="HV42" s="14"/>
      <c r="HW42" s="14"/>
      <c r="HX42" s="14"/>
      <c r="HY42" s="14"/>
      <c r="HZ42" s="14"/>
      <c r="IA42" s="14"/>
      <c r="IB42" s="14"/>
      <c r="IC42" s="14"/>
      <c r="ID42" s="14"/>
      <c r="IE42" s="14"/>
      <c r="IF42" s="14"/>
      <c r="IG42" s="14"/>
      <c r="IH42" s="14"/>
      <c r="II42" s="14"/>
      <c r="IJ42" s="14"/>
      <c r="IK42" s="14"/>
      <c r="IL42" s="14"/>
    </row>
    <row r="43" spans="1:248" s="15" customFormat="1" ht="43.5" customHeight="1" thickBot="1" x14ac:dyDescent="0.25">
      <c r="B43" s="708"/>
      <c r="C43" s="709"/>
      <c r="D43" s="710"/>
      <c r="E43" s="258" t="s">
        <v>19</v>
      </c>
      <c r="F43" s="259" t="s">
        <v>427</v>
      </c>
      <c r="G43" s="259" t="s">
        <v>428</v>
      </c>
      <c r="H43" s="259" t="s">
        <v>429</v>
      </c>
      <c r="I43" s="259" t="s">
        <v>430</v>
      </c>
      <c r="J43" s="712"/>
      <c r="K43" s="714"/>
      <c r="L43" s="25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4"/>
      <c r="DH43" s="14"/>
      <c r="DI43" s="14"/>
      <c r="DJ43" s="14"/>
      <c r="DK43" s="14"/>
      <c r="DL43" s="14"/>
      <c r="DM43" s="14"/>
      <c r="DN43" s="14"/>
      <c r="DO43" s="14"/>
      <c r="DP43" s="14"/>
      <c r="DQ43" s="14"/>
      <c r="DR43" s="14"/>
      <c r="DS43" s="14"/>
      <c r="DT43" s="14"/>
      <c r="DU43" s="14"/>
      <c r="DV43" s="14"/>
      <c r="DW43" s="14"/>
      <c r="DX43" s="14"/>
      <c r="DY43" s="14"/>
      <c r="DZ43" s="14"/>
      <c r="EA43" s="14"/>
      <c r="EB43" s="14"/>
      <c r="EC43" s="14"/>
      <c r="ED43" s="14"/>
      <c r="EE43" s="14"/>
      <c r="EF43" s="14"/>
      <c r="EG43" s="14"/>
      <c r="EH43" s="14"/>
      <c r="EI43" s="14"/>
      <c r="EJ43" s="14"/>
      <c r="EK43" s="14"/>
      <c r="EL43" s="14"/>
      <c r="EM43" s="14"/>
      <c r="EN43" s="14"/>
      <c r="EO43" s="14"/>
      <c r="EP43" s="14"/>
      <c r="EQ43" s="14"/>
      <c r="ER43" s="14"/>
      <c r="ES43" s="14"/>
      <c r="ET43" s="14"/>
      <c r="EU43" s="14"/>
      <c r="EV43" s="14"/>
      <c r="EW43" s="14"/>
      <c r="EX43" s="14"/>
      <c r="EY43" s="14"/>
      <c r="EZ43" s="14"/>
      <c r="FA43" s="14"/>
      <c r="FB43" s="14"/>
      <c r="FC43" s="14"/>
      <c r="FD43" s="14"/>
      <c r="FE43" s="14"/>
      <c r="FF43" s="14"/>
      <c r="FG43" s="14"/>
      <c r="FH43" s="14"/>
      <c r="FI43" s="14"/>
      <c r="FJ43" s="14"/>
      <c r="FK43" s="14"/>
      <c r="FL43" s="14"/>
      <c r="FM43" s="14"/>
      <c r="FN43" s="14"/>
      <c r="FO43" s="14"/>
      <c r="FP43" s="14"/>
      <c r="FQ43" s="14"/>
      <c r="FR43" s="14"/>
      <c r="FS43" s="14"/>
      <c r="FT43" s="14"/>
      <c r="FU43" s="14"/>
      <c r="FV43" s="14"/>
      <c r="FW43" s="14"/>
      <c r="FX43" s="14"/>
      <c r="FY43" s="14"/>
      <c r="FZ43" s="14"/>
      <c r="GA43" s="14"/>
      <c r="GB43" s="14"/>
      <c r="GC43" s="14"/>
      <c r="GD43" s="14"/>
      <c r="GE43" s="14"/>
      <c r="GF43" s="14"/>
      <c r="GG43" s="14"/>
      <c r="GH43" s="14"/>
      <c r="GI43" s="14"/>
      <c r="GJ43" s="14"/>
      <c r="GK43" s="14"/>
      <c r="GL43" s="14"/>
      <c r="GM43" s="14"/>
      <c r="GN43" s="14"/>
      <c r="GO43" s="14"/>
      <c r="GP43" s="14"/>
      <c r="GQ43" s="14"/>
      <c r="GR43" s="14"/>
      <c r="GS43" s="14"/>
      <c r="GT43" s="14"/>
      <c r="GU43" s="14"/>
      <c r="GV43" s="14"/>
      <c r="GW43" s="14"/>
      <c r="GX43" s="14"/>
      <c r="GY43" s="14"/>
      <c r="GZ43" s="14"/>
      <c r="HA43" s="14"/>
      <c r="HB43" s="14"/>
      <c r="HC43" s="14"/>
      <c r="HD43" s="14"/>
      <c r="HE43" s="14"/>
      <c r="HF43" s="14"/>
      <c r="HG43" s="14"/>
      <c r="HH43" s="14"/>
      <c r="HI43" s="14"/>
      <c r="HJ43" s="14"/>
      <c r="HK43" s="14"/>
      <c r="HL43" s="14"/>
      <c r="HM43" s="14"/>
      <c r="HN43" s="14"/>
      <c r="HO43" s="14"/>
      <c r="HP43" s="14"/>
      <c r="HQ43" s="14"/>
      <c r="HR43" s="14"/>
      <c r="HS43" s="14"/>
      <c r="HT43" s="14"/>
      <c r="HU43" s="14"/>
      <c r="HV43" s="14"/>
      <c r="HW43" s="14"/>
      <c r="HX43" s="14"/>
      <c r="HY43" s="14"/>
      <c r="HZ43" s="14"/>
      <c r="IA43" s="14"/>
      <c r="IB43" s="14"/>
      <c r="IC43" s="14"/>
      <c r="ID43" s="14"/>
      <c r="IE43" s="14"/>
      <c r="IF43" s="14"/>
      <c r="IG43" s="14"/>
      <c r="IH43" s="14"/>
      <c r="II43" s="14"/>
      <c r="IJ43" s="14"/>
      <c r="IK43" s="14"/>
      <c r="IL43" s="14"/>
    </row>
    <row r="44" spans="1:248" customFormat="1" ht="25.5" customHeight="1" thickBot="1" x14ac:dyDescent="0.25">
      <c r="A44" s="1"/>
      <c r="B44" s="617" t="s">
        <v>431</v>
      </c>
      <c r="C44" s="618"/>
      <c r="D44" s="618"/>
      <c r="E44" s="623"/>
      <c r="F44" s="623"/>
      <c r="G44" s="623"/>
      <c r="H44" s="623"/>
      <c r="I44" s="623"/>
      <c r="J44" s="623"/>
      <c r="K44" s="637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</row>
    <row r="45" spans="1:248" ht="15" customHeight="1" thickBot="1" x14ac:dyDescent="0.25">
      <c r="B45" s="703" t="s">
        <v>168</v>
      </c>
      <c r="C45" s="704"/>
      <c r="D45" s="704"/>
      <c r="E45" s="393">
        <v>70</v>
      </c>
      <c r="F45" s="204">
        <v>56</v>
      </c>
      <c r="G45" s="204">
        <v>42</v>
      </c>
      <c r="H45" s="204">
        <v>35</v>
      </c>
      <c r="I45" s="214">
        <v>28</v>
      </c>
      <c r="J45" s="367"/>
      <c r="K45" s="368"/>
    </row>
  </sheetData>
  <mergeCells count="48">
    <mergeCell ref="B45:D45"/>
    <mergeCell ref="B42:D43"/>
    <mergeCell ref="J42:J43"/>
    <mergeCell ref="K42:K43"/>
    <mergeCell ref="B37:D37"/>
    <mergeCell ref="B38:D38"/>
    <mergeCell ref="B39:D39"/>
    <mergeCell ref="B40:D40"/>
    <mergeCell ref="B44:K44"/>
    <mergeCell ref="B32:D32"/>
    <mergeCell ref="B33:D33"/>
    <mergeCell ref="B34:D34"/>
    <mergeCell ref="B35:D35"/>
    <mergeCell ref="B36:D36"/>
    <mergeCell ref="B7:C7"/>
    <mergeCell ref="K10:K11"/>
    <mergeCell ref="D7:K7"/>
    <mergeCell ref="B9:K9"/>
    <mergeCell ref="B31:D31"/>
    <mergeCell ref="B24:D24"/>
    <mergeCell ref="B25:D25"/>
    <mergeCell ref="J10:J11"/>
    <mergeCell ref="B12:K12"/>
    <mergeCell ref="B10:D11"/>
    <mergeCell ref="B26:D26"/>
    <mergeCell ref="B27:D27"/>
    <mergeCell ref="B13:D13"/>
    <mergeCell ref="B14:D14"/>
    <mergeCell ref="B30:D30"/>
    <mergeCell ref="B15:D15"/>
    <mergeCell ref="B2:C6"/>
    <mergeCell ref="D2:K2"/>
    <mergeCell ref="D3:K3"/>
    <mergeCell ref="D4:K4"/>
    <mergeCell ref="D5:H5"/>
    <mergeCell ref="I5:K5"/>
    <mergeCell ref="D6:H6"/>
    <mergeCell ref="I6:K6"/>
    <mergeCell ref="B16:D16"/>
    <mergeCell ref="B17:D17"/>
    <mergeCell ref="B18:D18"/>
    <mergeCell ref="B28:D28"/>
    <mergeCell ref="B29:D29"/>
    <mergeCell ref="B19:D19"/>
    <mergeCell ref="B20:D20"/>
    <mergeCell ref="B21:D21"/>
    <mergeCell ref="B22:D22"/>
    <mergeCell ref="B23:D23"/>
  </mergeCells>
  <hyperlinks>
    <hyperlink ref="I6" r:id="rId1"/>
  </hyperlinks>
  <pageMargins left="0.7" right="0.7" top="0.75" bottom="0.75" header="0.3" footer="0.3"/>
  <pageSetup paperSize="9" orientation="landscape" verticalDpi="0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O14"/>
  <sheetViews>
    <sheetView workbookViewId="0"/>
  </sheetViews>
  <sheetFormatPr defaultRowHeight="12.75" x14ac:dyDescent="0.2"/>
  <cols>
    <col min="1" max="1" width="0.42578125" customWidth="1"/>
    <col min="2" max="2" width="23.7109375" customWidth="1"/>
    <col min="3" max="3" width="31" customWidth="1"/>
    <col min="4" max="9" width="9.140625" customWidth="1"/>
    <col min="10" max="11" width="6.42578125" customWidth="1"/>
    <col min="12" max="12" width="0.28515625" customWidth="1"/>
    <col min="13" max="13" width="0" hidden="1" customWidth="1"/>
    <col min="14" max="18" width="12" customWidth="1"/>
    <col min="19" max="247" width="9.140625" customWidth="1"/>
  </cols>
  <sheetData>
    <row r="1" spans="1:249" s="12" customFormat="1" ht="2.25" customHeight="1" thickBot="1" x14ac:dyDescent="0.25">
      <c r="B1" s="26"/>
      <c r="C1" s="26"/>
      <c r="D1" s="30"/>
      <c r="E1" s="29"/>
      <c r="F1" s="29"/>
      <c r="G1" s="29"/>
      <c r="H1" s="29"/>
      <c r="I1" s="29"/>
      <c r="J1" s="19"/>
      <c r="K1" s="19"/>
      <c r="L1" s="19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U1" s="11"/>
      <c r="HV1" s="11"/>
      <c r="HW1" s="11"/>
      <c r="HX1" s="11"/>
      <c r="HY1" s="11"/>
      <c r="HZ1" s="11"/>
      <c r="IA1" s="11"/>
      <c r="IB1" s="11"/>
      <c r="IC1" s="11"/>
      <c r="ID1" s="11"/>
      <c r="IE1" s="11"/>
      <c r="IF1" s="11"/>
      <c r="IG1" s="11"/>
      <c r="IH1" s="11"/>
      <c r="II1" s="11"/>
      <c r="IJ1" s="11"/>
      <c r="IK1" s="11"/>
      <c r="IL1" s="11"/>
      <c r="IM1" s="11"/>
    </row>
    <row r="2" spans="1:249" s="60" customFormat="1" ht="18" customHeight="1" x14ac:dyDescent="0.2">
      <c r="B2" s="521"/>
      <c r="C2" s="522"/>
      <c r="D2" s="535" t="s">
        <v>187</v>
      </c>
      <c r="E2" s="535"/>
      <c r="F2" s="535"/>
      <c r="G2" s="535"/>
      <c r="H2" s="535"/>
      <c r="I2" s="535"/>
      <c r="J2" s="535"/>
      <c r="K2" s="536"/>
      <c r="L2" s="20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</row>
    <row r="3" spans="1:249" s="60" customFormat="1" x14ac:dyDescent="0.2">
      <c r="B3" s="523"/>
      <c r="C3" s="524"/>
      <c r="D3" s="527" t="s">
        <v>188</v>
      </c>
      <c r="E3" s="527"/>
      <c r="F3" s="527"/>
      <c r="G3" s="527"/>
      <c r="H3" s="527"/>
      <c r="I3" s="527"/>
      <c r="J3" s="527"/>
      <c r="K3" s="528"/>
      <c r="L3" s="2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</row>
    <row r="4" spans="1:249" s="60" customFormat="1" x14ac:dyDescent="0.2">
      <c r="B4" s="523"/>
      <c r="C4" s="524"/>
      <c r="D4" s="537" t="s">
        <v>186</v>
      </c>
      <c r="E4" s="537"/>
      <c r="F4" s="537"/>
      <c r="G4" s="537"/>
      <c r="H4" s="537"/>
      <c r="I4" s="537"/>
      <c r="J4" s="537"/>
      <c r="K4" s="538"/>
      <c r="L4" s="2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</row>
    <row r="5" spans="1:249" s="60" customFormat="1" x14ac:dyDescent="0.2">
      <c r="B5" s="523"/>
      <c r="C5" s="524"/>
      <c r="D5" s="533" t="s">
        <v>176</v>
      </c>
      <c r="E5" s="533"/>
      <c r="F5" s="533"/>
      <c r="G5" s="533"/>
      <c r="H5" s="533"/>
      <c r="I5" s="529" t="s">
        <v>173</v>
      </c>
      <c r="J5" s="529"/>
      <c r="K5" s="530"/>
      <c r="L5" s="23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</row>
    <row r="6" spans="1:249" s="60" customFormat="1" x14ac:dyDescent="0.2">
      <c r="B6" s="523"/>
      <c r="C6" s="524"/>
      <c r="D6" s="534" t="s">
        <v>178</v>
      </c>
      <c r="E6" s="534"/>
      <c r="F6" s="534"/>
      <c r="G6" s="534"/>
      <c r="H6" s="534"/>
      <c r="I6" s="529" t="s">
        <v>177</v>
      </c>
      <c r="J6" s="531"/>
      <c r="K6" s="532"/>
      <c r="L6" s="19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</row>
    <row r="7" spans="1:249" s="60" customFormat="1" x14ac:dyDescent="0.2">
      <c r="B7" s="525">
        <v>45689</v>
      </c>
      <c r="C7" s="526"/>
      <c r="D7" s="527" t="s">
        <v>189</v>
      </c>
      <c r="E7" s="527"/>
      <c r="F7" s="527"/>
      <c r="G7" s="527"/>
      <c r="H7" s="527"/>
      <c r="I7" s="527"/>
      <c r="J7" s="527"/>
      <c r="K7" s="528"/>
      <c r="L7" s="2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</row>
    <row r="8" spans="1:249" s="60" customFormat="1" ht="3.75" customHeight="1" thickBot="1" x14ac:dyDescent="0.25">
      <c r="B8" s="32"/>
      <c r="C8" s="34"/>
      <c r="D8" s="31"/>
      <c r="E8" s="17"/>
      <c r="F8" s="17"/>
      <c r="G8" s="17"/>
      <c r="H8" s="17"/>
      <c r="I8" s="17"/>
      <c r="J8" s="16"/>
      <c r="K8" s="18"/>
      <c r="L8" s="3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</row>
    <row r="9" spans="1:249" s="15" customFormat="1" ht="41.25" customHeight="1" thickBot="1" x14ac:dyDescent="0.25">
      <c r="B9" s="452" t="s">
        <v>0</v>
      </c>
      <c r="C9" s="453"/>
      <c r="D9" s="453"/>
      <c r="E9" s="453"/>
      <c r="F9" s="453"/>
      <c r="G9" s="453"/>
      <c r="H9" s="453"/>
      <c r="I9" s="453"/>
      <c r="J9" s="453"/>
      <c r="K9" s="454"/>
      <c r="L9" s="2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9" s="15" customFormat="1" ht="22.5" customHeight="1" x14ac:dyDescent="0.2">
      <c r="B10" s="469" t="s">
        <v>1</v>
      </c>
      <c r="C10" s="458" t="s">
        <v>2</v>
      </c>
      <c r="D10" s="62" t="s">
        <v>14</v>
      </c>
      <c r="E10" s="63" t="s">
        <v>15</v>
      </c>
      <c r="F10" s="63" t="s">
        <v>16</v>
      </c>
      <c r="G10" s="63" t="s">
        <v>17</v>
      </c>
      <c r="H10" s="63" t="s">
        <v>18</v>
      </c>
      <c r="I10" s="64" t="s">
        <v>31</v>
      </c>
      <c r="J10" s="471" t="s">
        <v>174</v>
      </c>
      <c r="K10" s="463" t="s">
        <v>175</v>
      </c>
      <c r="L10" s="25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9" s="15" customFormat="1" ht="43.5" customHeight="1" thickBot="1" x14ac:dyDescent="0.25">
      <c r="B11" s="470"/>
      <c r="C11" s="459"/>
      <c r="D11" s="65" t="s">
        <v>19</v>
      </c>
      <c r="E11" s="66" t="s">
        <v>415</v>
      </c>
      <c r="F11" s="66" t="s">
        <v>416</v>
      </c>
      <c r="G11" s="66" t="s">
        <v>417</v>
      </c>
      <c r="H11" s="66" t="s">
        <v>418</v>
      </c>
      <c r="I11" s="67" t="s">
        <v>419</v>
      </c>
      <c r="J11" s="472"/>
      <c r="K11" s="464"/>
      <c r="L11" s="25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9" ht="25.5" customHeight="1" thickBot="1" x14ac:dyDescent="0.25">
      <c r="A12" s="1"/>
      <c r="B12" s="617" t="s">
        <v>438</v>
      </c>
      <c r="C12" s="618"/>
      <c r="D12" s="618"/>
      <c r="E12" s="618"/>
      <c r="F12" s="618"/>
      <c r="G12" s="618"/>
      <c r="H12" s="618"/>
      <c r="I12" s="618"/>
      <c r="J12" s="618"/>
      <c r="K12" s="619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</row>
    <row r="13" spans="1:249" ht="93" customHeight="1" thickBot="1" x14ac:dyDescent="0.25">
      <c r="B13" s="260"/>
      <c r="C13" s="114" t="s">
        <v>420</v>
      </c>
      <c r="D13" s="305">
        <v>55</v>
      </c>
      <c r="E13" s="306">
        <f>D13*92%</f>
        <v>50.6</v>
      </c>
      <c r="F13" s="306">
        <f>D13*80%</f>
        <v>44</v>
      </c>
      <c r="G13" s="306">
        <f>D13*68%</f>
        <v>37.400000000000006</v>
      </c>
      <c r="H13" s="306">
        <f>D13*60%</f>
        <v>33</v>
      </c>
      <c r="I13" s="356">
        <f>D13*55%</f>
        <v>30.250000000000004</v>
      </c>
      <c r="J13" s="144">
        <v>300</v>
      </c>
      <c r="K13" s="218">
        <v>10.5</v>
      </c>
    </row>
    <row r="14" spans="1:249" ht="93" customHeight="1" thickBot="1" x14ac:dyDescent="0.25">
      <c r="B14" s="354"/>
      <c r="C14" s="220" t="s">
        <v>421</v>
      </c>
      <c r="D14" s="308">
        <v>79</v>
      </c>
      <c r="E14" s="299">
        <f>D14*92%</f>
        <v>72.680000000000007</v>
      </c>
      <c r="F14" s="299">
        <f>D14*80%</f>
        <v>63.2</v>
      </c>
      <c r="G14" s="299">
        <f>D14*68%</f>
        <v>53.720000000000006</v>
      </c>
      <c r="H14" s="299">
        <f>D14*60%</f>
        <v>47.4</v>
      </c>
      <c r="I14" s="358">
        <f>D14*55%</f>
        <v>43.45</v>
      </c>
      <c r="J14" s="355">
        <v>300</v>
      </c>
      <c r="K14" s="223">
        <v>10.5</v>
      </c>
    </row>
  </sheetData>
  <mergeCells count="16">
    <mergeCell ref="B12:K12"/>
    <mergeCell ref="B2:C6"/>
    <mergeCell ref="D4:K4"/>
    <mergeCell ref="D6:H6"/>
    <mergeCell ref="I6:K6"/>
    <mergeCell ref="B7:C7"/>
    <mergeCell ref="D7:K7"/>
    <mergeCell ref="D3:K3"/>
    <mergeCell ref="D5:H5"/>
    <mergeCell ref="I5:K5"/>
    <mergeCell ref="D2:K2"/>
    <mergeCell ref="B9:K9"/>
    <mergeCell ref="B10:B11"/>
    <mergeCell ref="C10:C11"/>
    <mergeCell ref="J10:J11"/>
    <mergeCell ref="K10:K11"/>
  </mergeCells>
  <hyperlinks>
    <hyperlink ref="I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Под старину</vt:lpstr>
      <vt:lpstr>Ручки-скобы</vt:lpstr>
      <vt:lpstr>Петли</vt:lpstr>
      <vt:lpstr>Задвижки</vt:lpstr>
      <vt:lpstr>Кронштейн забора</vt:lpstr>
      <vt:lpstr>Заглушки для труб</vt:lpstr>
      <vt:lpstr>Фиксаторы для арматуры</vt:lpstr>
      <vt:lpstr>Крепеж кабеля обогрева кровли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Сбыт</dc:creator>
  <cp:lastModifiedBy>user</cp:lastModifiedBy>
  <cp:lastPrinted>2024-03-12T07:55:57Z</cp:lastPrinted>
  <dcterms:created xsi:type="dcterms:W3CDTF">2013-11-14T08:31:21Z</dcterms:created>
  <dcterms:modified xsi:type="dcterms:W3CDTF">2025-06-26T05:43:01Z</dcterms:modified>
</cp:coreProperties>
</file>